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-180" windowWidth="15360" windowHeight="9510"/>
  </bookViews>
  <sheets>
    <sheet name="1. Opsti dio budzeta" sheetId="1" r:id="rId1"/>
  </sheets>
  <definedNames>
    <definedName name="_xlnm.Print_Area" localSheetId="0">'1. Opsti dio budzeta'!$A$1:$M$765</definedName>
    <definedName name="_xlnm.Print_Titles" localSheetId="0">'1. Opsti dio budzeta'!$3:$5</definedName>
  </definedNames>
  <calcPr calcId="124519"/>
</workbook>
</file>

<file path=xl/calcChain.xml><?xml version="1.0" encoding="utf-8"?>
<calcChain xmlns="http://schemas.openxmlformats.org/spreadsheetml/2006/main">
  <c r="J119" i="1"/>
  <c r="J309"/>
  <c r="K740"/>
  <c r="J609"/>
  <c r="J636"/>
  <c r="J640"/>
  <c r="J645"/>
  <c r="J658" s="1"/>
  <c r="J663"/>
  <c r="J665"/>
  <c r="J677"/>
  <c r="K725"/>
  <c r="J723"/>
  <c r="K708"/>
  <c r="K707"/>
  <c r="K699"/>
  <c r="K698"/>
  <c r="J697"/>
  <c r="K695"/>
  <c r="K694"/>
  <c r="K693"/>
  <c r="K692"/>
  <c r="K691"/>
  <c r="K690"/>
  <c r="K689"/>
  <c r="K687"/>
  <c r="K678"/>
  <c r="K676"/>
  <c r="K674"/>
  <c r="K673"/>
  <c r="K672"/>
  <c r="K671"/>
  <c r="K670"/>
  <c r="K669"/>
  <c r="K668"/>
  <c r="K667"/>
  <c r="K666"/>
  <c r="K664"/>
  <c r="K656"/>
  <c r="K654"/>
  <c r="K652"/>
  <c r="K651"/>
  <c r="K650"/>
  <c r="K649"/>
  <c r="K648"/>
  <c r="K647"/>
  <c r="K646"/>
  <c r="K641"/>
  <c r="K638"/>
  <c r="K637"/>
  <c r="K628"/>
  <c r="K627"/>
  <c r="K625"/>
  <c r="K624"/>
  <c r="K623"/>
  <c r="K618"/>
  <c r="K617"/>
  <c r="K616"/>
  <c r="K615"/>
  <c r="K614"/>
  <c r="K613"/>
  <c r="K612"/>
  <c r="K611"/>
  <c r="K610"/>
  <c r="K605"/>
  <c r="K604"/>
  <c r="K602"/>
  <c r="K601"/>
  <c r="K591"/>
  <c r="K589"/>
  <c r="K587"/>
  <c r="K586"/>
  <c r="K585"/>
  <c r="K584"/>
  <c r="K577"/>
  <c r="K576"/>
  <c r="K575"/>
  <c r="K573"/>
  <c r="K572"/>
  <c r="K571"/>
  <c r="K570"/>
  <c r="K568"/>
  <c r="K564"/>
  <c r="K563"/>
  <c r="J562"/>
  <c r="K559"/>
  <c r="K558"/>
  <c r="K557"/>
  <c r="K556"/>
  <c r="K555"/>
  <c r="K554"/>
  <c r="K552"/>
  <c r="K551"/>
  <c r="K550"/>
  <c r="K549"/>
  <c r="J548"/>
  <c r="J489"/>
  <c r="J488" s="1"/>
  <c r="J539"/>
  <c r="K540"/>
  <c r="K536"/>
  <c r="K535"/>
  <c r="K534"/>
  <c r="K533"/>
  <c r="K532"/>
  <c r="K531"/>
  <c r="K530"/>
  <c r="K525"/>
  <c r="K524"/>
  <c r="K523"/>
  <c r="K522"/>
  <c r="K521"/>
  <c r="K520"/>
  <c r="K519"/>
  <c r="K518"/>
  <c r="K517"/>
  <c r="K516"/>
  <c r="K514"/>
  <c r="K513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6"/>
  <c r="K481"/>
  <c r="K480"/>
  <c r="K478"/>
  <c r="K477"/>
  <c r="K476"/>
  <c r="K465"/>
  <c r="K460"/>
  <c r="K458"/>
  <c r="K456"/>
  <c r="K455"/>
  <c r="K452"/>
  <c r="K448"/>
  <c r="K447"/>
  <c r="K446"/>
  <c r="K445"/>
  <c r="K441"/>
  <c r="K440"/>
  <c r="K427"/>
  <c r="K426"/>
  <c r="K412"/>
  <c r="K411"/>
  <c r="K410"/>
  <c r="K407"/>
  <c r="K405"/>
  <c r="K404"/>
  <c r="K403"/>
  <c r="K402"/>
  <c r="K401"/>
  <c r="K399"/>
  <c r="K397"/>
  <c r="K396"/>
  <c r="K395"/>
  <c r="K394"/>
  <c r="K393"/>
  <c r="K392"/>
  <c r="K391"/>
  <c r="K390"/>
  <c r="K388"/>
  <c r="K387"/>
  <c r="K385"/>
  <c r="K384"/>
  <c r="K383"/>
  <c r="K381"/>
  <c r="K380"/>
  <c r="K379"/>
  <c r="K378"/>
  <c r="K376"/>
  <c r="K375"/>
  <c r="K362"/>
  <c r="K361"/>
  <c r="K360"/>
  <c r="K358"/>
  <c r="K350"/>
  <c r="J337"/>
  <c r="K342"/>
  <c r="K339"/>
  <c r="K338"/>
  <c r="K335"/>
  <c r="K334"/>
  <c r="K331"/>
  <c r="K330"/>
  <c r="K327"/>
  <c r="K326"/>
  <c r="J264"/>
  <c r="J249"/>
  <c r="J248"/>
  <c r="J40" s="1"/>
  <c r="J228"/>
  <c r="J227"/>
  <c r="K208"/>
  <c r="K205"/>
  <c r="K193"/>
  <c r="K191"/>
  <c r="K189"/>
  <c r="K188"/>
  <c r="K187"/>
  <c r="K186"/>
  <c r="K185"/>
  <c r="K174"/>
  <c r="K173"/>
  <c r="K166"/>
  <c r="K163"/>
  <c r="K162"/>
  <c r="K161"/>
  <c r="K160"/>
  <c r="K156"/>
  <c r="K155"/>
  <c r="K154"/>
  <c r="K153"/>
  <c r="K152"/>
  <c r="K151"/>
  <c r="K150"/>
  <c r="K147"/>
  <c r="K146"/>
  <c r="K142"/>
  <c r="K140"/>
  <c r="K138"/>
  <c r="K135"/>
  <c r="K134"/>
  <c r="K129"/>
  <c r="K128"/>
  <c r="K120"/>
  <c r="K115"/>
  <c r="K110"/>
  <c r="K109"/>
  <c r="K105"/>
  <c r="K103"/>
  <c r="J102"/>
  <c r="J82"/>
  <c r="K27"/>
  <c r="J16"/>
  <c r="J12"/>
  <c r="J724"/>
  <c r="J305"/>
  <c r="J750" s="1"/>
  <c r="J301"/>
  <c r="J300"/>
  <c r="J299"/>
  <c r="J297"/>
  <c r="J294"/>
  <c r="J292"/>
  <c r="J287"/>
  <c r="J285"/>
  <c r="J754" s="1"/>
  <c r="J282"/>
  <c r="J280"/>
  <c r="J279"/>
  <c r="J270"/>
  <c r="J269"/>
  <c r="J263"/>
  <c r="J262"/>
  <c r="J261"/>
  <c r="J246"/>
  <c r="J236"/>
  <c r="J235"/>
  <c r="J34" s="1"/>
  <c r="K34" s="1"/>
  <c r="J232"/>
  <c r="J223"/>
  <c r="J222"/>
  <c r="J207"/>
  <c r="J204"/>
  <c r="J202"/>
  <c r="J190"/>
  <c r="J178"/>
  <c r="J176" s="1"/>
  <c r="J172"/>
  <c r="J23"/>
  <c r="J165"/>
  <c r="J159"/>
  <c r="J145"/>
  <c r="J137"/>
  <c r="J133"/>
  <c r="J127"/>
  <c r="J122"/>
  <c r="J114"/>
  <c r="J14" s="1"/>
  <c r="J108"/>
  <c r="J99"/>
  <c r="J96"/>
  <c r="J80"/>
  <c r="J78" s="1"/>
  <c r="J77" s="1"/>
  <c r="K77" s="1"/>
  <c r="J72"/>
  <c r="J71"/>
  <c r="J749" s="1"/>
  <c r="J68"/>
  <c r="J67" s="1"/>
  <c r="J65"/>
  <c r="J64" s="1"/>
  <c r="J51"/>
  <c r="J50"/>
  <c r="J49"/>
  <c r="J25"/>
  <c r="J24" s="1"/>
  <c r="J21"/>
  <c r="J17"/>
  <c r="J11"/>
  <c r="J10"/>
  <c r="J706"/>
  <c r="J711" s="1"/>
  <c r="J688"/>
  <c r="J686"/>
  <c r="J675"/>
  <c r="J681" s="1"/>
  <c r="J626"/>
  <c r="J620" s="1"/>
  <c r="K620" s="1"/>
  <c r="J622"/>
  <c r="J603"/>
  <c r="J600"/>
  <c r="J593"/>
  <c r="J567"/>
  <c r="J529"/>
  <c r="J485"/>
  <c r="J479"/>
  <c r="J475"/>
  <c r="J474"/>
  <c r="J364"/>
  <c r="J722" s="1"/>
  <c r="H364"/>
  <c r="J352"/>
  <c r="J464"/>
  <c r="J730" s="1"/>
  <c r="K730" s="1"/>
  <c r="J454"/>
  <c r="J444"/>
  <c r="J439"/>
  <c r="J425"/>
  <c r="J419"/>
  <c r="J42" s="1"/>
  <c r="J252"/>
  <c r="J251" s="1"/>
  <c r="J409"/>
  <c r="J398"/>
  <c r="J389"/>
  <c r="J386"/>
  <c r="J382"/>
  <c r="J377"/>
  <c r="J374"/>
  <c r="J373"/>
  <c r="J341"/>
  <c r="J333"/>
  <c r="J329"/>
  <c r="J325"/>
  <c r="G349"/>
  <c r="H724"/>
  <c r="H723"/>
  <c r="G195"/>
  <c r="G359"/>
  <c r="H261"/>
  <c r="G574"/>
  <c r="G565"/>
  <c r="H562"/>
  <c r="G512"/>
  <c r="H190"/>
  <c r="E145"/>
  <c r="G725"/>
  <c r="G721"/>
  <c r="I740"/>
  <c r="I725"/>
  <c r="I708"/>
  <c r="I707"/>
  <c r="I699"/>
  <c r="I698"/>
  <c r="I695"/>
  <c r="I694"/>
  <c r="I693"/>
  <c r="I692"/>
  <c r="I691"/>
  <c r="I690"/>
  <c r="I689"/>
  <c r="I687"/>
  <c r="I678"/>
  <c r="I676"/>
  <c r="I674"/>
  <c r="I673"/>
  <c r="I672"/>
  <c r="I671"/>
  <c r="I670"/>
  <c r="I669"/>
  <c r="I668"/>
  <c r="I667"/>
  <c r="I666"/>
  <c r="I664"/>
  <c r="I656"/>
  <c r="I654"/>
  <c r="I652"/>
  <c r="I651"/>
  <c r="I650"/>
  <c r="I649"/>
  <c r="I648"/>
  <c r="I647"/>
  <c r="I646"/>
  <c r="I641"/>
  <c r="I638"/>
  <c r="I637"/>
  <c r="I628"/>
  <c r="I627"/>
  <c r="I625"/>
  <c r="I624"/>
  <c r="I623"/>
  <c r="I618"/>
  <c r="I617"/>
  <c r="I616"/>
  <c r="I615"/>
  <c r="I614"/>
  <c r="I613"/>
  <c r="I612"/>
  <c r="I611"/>
  <c r="I610"/>
  <c r="I605"/>
  <c r="I604"/>
  <c r="I602"/>
  <c r="I601"/>
  <c r="I591"/>
  <c r="I589"/>
  <c r="I587"/>
  <c r="I586"/>
  <c r="I585"/>
  <c r="I584"/>
  <c r="I577"/>
  <c r="I576"/>
  <c r="I575"/>
  <c r="I573"/>
  <c r="I572"/>
  <c r="I571"/>
  <c r="I570"/>
  <c r="I568"/>
  <c r="I564"/>
  <c r="I563"/>
  <c r="I559"/>
  <c r="I558"/>
  <c r="I557"/>
  <c r="I556"/>
  <c r="I555"/>
  <c r="I554"/>
  <c r="I552"/>
  <c r="I551"/>
  <c r="I550"/>
  <c r="I549"/>
  <c r="I540"/>
  <c r="I536"/>
  <c r="I535"/>
  <c r="I534"/>
  <c r="I533"/>
  <c r="I532"/>
  <c r="I531"/>
  <c r="I530"/>
  <c r="I525"/>
  <c r="I524"/>
  <c r="I523"/>
  <c r="I522"/>
  <c r="I521"/>
  <c r="I520"/>
  <c r="I519"/>
  <c r="I518"/>
  <c r="I517"/>
  <c r="I516"/>
  <c r="I514"/>
  <c r="I513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6"/>
  <c r="I481"/>
  <c r="I480"/>
  <c r="I478"/>
  <c r="I477"/>
  <c r="I476"/>
  <c r="I465"/>
  <c r="I460"/>
  <c r="I458"/>
  <c r="I456"/>
  <c r="I455"/>
  <c r="I452"/>
  <c r="I448"/>
  <c r="I447"/>
  <c r="I446"/>
  <c r="I445"/>
  <c r="I441"/>
  <c r="I440"/>
  <c r="I427"/>
  <c r="I426"/>
  <c r="I412"/>
  <c r="I411"/>
  <c r="I410"/>
  <c r="I407"/>
  <c r="I405"/>
  <c r="I404"/>
  <c r="I403"/>
  <c r="I402"/>
  <c r="I401"/>
  <c r="I399"/>
  <c r="I397"/>
  <c r="I396"/>
  <c r="I395"/>
  <c r="I394"/>
  <c r="I393"/>
  <c r="I392"/>
  <c r="I391"/>
  <c r="I390"/>
  <c r="I388"/>
  <c r="I387"/>
  <c r="I385"/>
  <c r="I384"/>
  <c r="I383"/>
  <c r="I381"/>
  <c r="I380"/>
  <c r="I379"/>
  <c r="I378"/>
  <c r="I376"/>
  <c r="I375"/>
  <c r="I362"/>
  <c r="I361"/>
  <c r="I360"/>
  <c r="I358"/>
  <c r="I350"/>
  <c r="I342"/>
  <c r="I339"/>
  <c r="I338"/>
  <c r="I335"/>
  <c r="I334"/>
  <c r="I331"/>
  <c r="I330"/>
  <c r="I327"/>
  <c r="I326"/>
  <c r="I208"/>
  <c r="I205"/>
  <c r="I193"/>
  <c r="I191"/>
  <c r="I189"/>
  <c r="I188"/>
  <c r="I187"/>
  <c r="I186"/>
  <c r="I185"/>
  <c r="I174"/>
  <c r="I173"/>
  <c r="I166"/>
  <c r="I163"/>
  <c r="I162"/>
  <c r="I161"/>
  <c r="I160"/>
  <c r="I156"/>
  <c r="I155"/>
  <c r="I154"/>
  <c r="I153"/>
  <c r="I152"/>
  <c r="I151"/>
  <c r="I150"/>
  <c r="I147"/>
  <c r="I146"/>
  <c r="I142"/>
  <c r="I140"/>
  <c r="I138"/>
  <c r="I135"/>
  <c r="I134"/>
  <c r="I129"/>
  <c r="I128"/>
  <c r="I120"/>
  <c r="I115"/>
  <c r="I110"/>
  <c r="I109"/>
  <c r="I105"/>
  <c r="I103"/>
  <c r="I27"/>
  <c r="G708"/>
  <c r="G707"/>
  <c r="G699"/>
  <c r="G698"/>
  <c r="G695"/>
  <c r="G694"/>
  <c r="G693"/>
  <c r="G692"/>
  <c r="G691"/>
  <c r="G690"/>
  <c r="G689"/>
  <c r="G687"/>
  <c r="G678"/>
  <c r="G676"/>
  <c r="G674"/>
  <c r="G673"/>
  <c r="G672"/>
  <c r="G671"/>
  <c r="G670"/>
  <c r="G669"/>
  <c r="G668"/>
  <c r="G667"/>
  <c r="G666"/>
  <c r="G664"/>
  <c r="G656"/>
  <c r="G654"/>
  <c r="G652"/>
  <c r="G651"/>
  <c r="G650"/>
  <c r="G649"/>
  <c r="G648"/>
  <c r="G647"/>
  <c r="G646"/>
  <c r="G641"/>
  <c r="G638"/>
  <c r="G637"/>
  <c r="G628"/>
  <c r="G627"/>
  <c r="G625"/>
  <c r="G624"/>
  <c r="G623"/>
  <c r="G618"/>
  <c r="G617"/>
  <c r="G616"/>
  <c r="G615"/>
  <c r="G614"/>
  <c r="G613"/>
  <c r="G612"/>
  <c r="G611"/>
  <c r="G610"/>
  <c r="G607"/>
  <c r="G605"/>
  <c r="G604"/>
  <c r="G603" s="1"/>
  <c r="G602"/>
  <c r="G601"/>
  <c r="G591"/>
  <c r="G589"/>
  <c r="G587"/>
  <c r="G586"/>
  <c r="G585"/>
  <c r="G584"/>
  <c r="G577"/>
  <c r="G576"/>
  <c r="G575"/>
  <c r="G573"/>
  <c r="G572"/>
  <c r="G571"/>
  <c r="G570"/>
  <c r="G569"/>
  <c r="G568"/>
  <c r="G564"/>
  <c r="G563"/>
  <c r="G562" s="1"/>
  <c r="G559"/>
  <c r="G558"/>
  <c r="G557"/>
  <c r="G556"/>
  <c r="G555"/>
  <c r="G554"/>
  <c r="G553"/>
  <c r="G552"/>
  <c r="G551"/>
  <c r="G550"/>
  <c r="G549"/>
  <c r="G540"/>
  <c r="G537"/>
  <c r="G536"/>
  <c r="G535"/>
  <c r="G534"/>
  <c r="G533"/>
  <c r="G532"/>
  <c r="G531"/>
  <c r="G530"/>
  <c r="G525"/>
  <c r="G524"/>
  <c r="G523"/>
  <c r="G522"/>
  <c r="G521"/>
  <c r="G520"/>
  <c r="G519"/>
  <c r="G518"/>
  <c r="G517"/>
  <c r="G516"/>
  <c r="G515"/>
  <c r="G514"/>
  <c r="G513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6"/>
  <c r="G481"/>
  <c r="G480"/>
  <c r="G478"/>
  <c r="G477"/>
  <c r="G476"/>
  <c r="G465"/>
  <c r="G462"/>
  <c r="G460"/>
  <c r="G458"/>
  <c r="G456"/>
  <c r="G455"/>
  <c r="G452"/>
  <c r="G448"/>
  <c r="G447"/>
  <c r="G446"/>
  <c r="G445"/>
  <c r="G441"/>
  <c r="G440"/>
  <c r="G407"/>
  <c r="G427"/>
  <c r="G426"/>
  <c r="G425" s="1"/>
  <c r="G422"/>
  <c r="G421"/>
  <c r="G420"/>
  <c r="G412"/>
  <c r="G411"/>
  <c r="G410"/>
  <c r="G405"/>
  <c r="G404"/>
  <c r="G403"/>
  <c r="G402"/>
  <c r="G401"/>
  <c r="G400"/>
  <c r="G399"/>
  <c r="G397"/>
  <c r="G396"/>
  <c r="G395"/>
  <c r="G394"/>
  <c r="G393"/>
  <c r="G392"/>
  <c r="G391"/>
  <c r="G390"/>
  <c r="G388"/>
  <c r="G387"/>
  <c r="G385"/>
  <c r="G384"/>
  <c r="G383"/>
  <c r="G381"/>
  <c r="G380"/>
  <c r="G379"/>
  <c r="G378"/>
  <c r="G376"/>
  <c r="G375"/>
  <c r="G362"/>
  <c r="G361"/>
  <c r="G360"/>
  <c r="G358"/>
  <c r="G350"/>
  <c r="G342"/>
  <c r="G339"/>
  <c r="G338"/>
  <c r="G335"/>
  <c r="G334"/>
  <c r="G331"/>
  <c r="G330"/>
  <c r="G327"/>
  <c r="G326"/>
  <c r="G325" s="1"/>
  <c r="G301"/>
  <c r="G208"/>
  <c r="G205"/>
  <c r="G197"/>
  <c r="G196"/>
  <c r="G194"/>
  <c r="G193"/>
  <c r="G192"/>
  <c r="G191"/>
  <c r="G180"/>
  <c r="G179"/>
  <c r="G174"/>
  <c r="G173"/>
  <c r="G170"/>
  <c r="G169"/>
  <c r="G166"/>
  <c r="G163"/>
  <c r="G162"/>
  <c r="G161"/>
  <c r="G160"/>
  <c r="G157"/>
  <c r="G156"/>
  <c r="G155"/>
  <c r="G154"/>
  <c r="G153"/>
  <c r="G152"/>
  <c r="G151"/>
  <c r="G150"/>
  <c r="G149"/>
  <c r="G148"/>
  <c r="G147"/>
  <c r="G146"/>
  <c r="G143"/>
  <c r="G142"/>
  <c r="G141"/>
  <c r="G140"/>
  <c r="G139"/>
  <c r="G138"/>
  <c r="G135"/>
  <c r="G134"/>
  <c r="G130"/>
  <c r="G129"/>
  <c r="G128"/>
  <c r="G120"/>
  <c r="G117"/>
  <c r="G116"/>
  <c r="G115"/>
  <c r="G112"/>
  <c r="G111"/>
  <c r="G110"/>
  <c r="G109"/>
  <c r="G108" s="1"/>
  <c r="G13" s="1"/>
  <c r="G106"/>
  <c r="G105"/>
  <c r="G104"/>
  <c r="G103"/>
  <c r="G102" s="1"/>
  <c r="G100"/>
  <c r="G97"/>
  <c r="G706"/>
  <c r="G711" s="1"/>
  <c r="G697"/>
  <c r="G688"/>
  <c r="G686"/>
  <c r="G677"/>
  <c r="G675"/>
  <c r="G665"/>
  <c r="G663"/>
  <c r="G645"/>
  <c r="G640"/>
  <c r="G636"/>
  <c r="G626"/>
  <c r="G622"/>
  <c r="G609"/>
  <c r="G600"/>
  <c r="G593"/>
  <c r="G539"/>
  <c r="G264" s="1"/>
  <c r="G454"/>
  <c r="G398"/>
  <c r="G377"/>
  <c r="G364"/>
  <c r="G352"/>
  <c r="G333"/>
  <c r="G305"/>
  <c r="G294"/>
  <c r="G292"/>
  <c r="G287"/>
  <c r="G285"/>
  <c r="G754" s="1"/>
  <c r="G282"/>
  <c r="G65"/>
  <c r="G64" s="1"/>
  <c r="G280"/>
  <c r="G279" s="1"/>
  <c r="G270"/>
  <c r="G269" s="1"/>
  <c r="G55" s="1"/>
  <c r="G263"/>
  <c r="G262"/>
  <c r="G249"/>
  <c r="G248" s="1"/>
  <c r="G40" s="1"/>
  <c r="G246"/>
  <c r="G236"/>
  <c r="G235" s="1"/>
  <c r="G34" s="1"/>
  <c r="G232"/>
  <c r="G228"/>
  <c r="G227"/>
  <c r="G223"/>
  <c r="G222"/>
  <c r="G207"/>
  <c r="G51" s="1"/>
  <c r="G204"/>
  <c r="G50" s="1"/>
  <c r="G49" s="1"/>
  <c r="G747" s="1"/>
  <c r="G172"/>
  <c r="G23"/>
  <c r="G165"/>
  <c r="G21"/>
  <c r="G159"/>
  <c r="G137"/>
  <c r="G133"/>
  <c r="G127"/>
  <c r="G122"/>
  <c r="G17"/>
  <c r="G119"/>
  <c r="G16" s="1"/>
  <c r="G114"/>
  <c r="G14" s="1"/>
  <c r="G99"/>
  <c r="G11" s="1"/>
  <c r="G96"/>
  <c r="G10" s="1"/>
  <c r="G80"/>
  <c r="G78"/>
  <c r="G72"/>
  <c r="G71"/>
  <c r="G749" s="1"/>
  <c r="G68"/>
  <c r="G67" s="1"/>
  <c r="H223"/>
  <c r="H603"/>
  <c r="H398"/>
  <c r="H567"/>
  <c r="H529"/>
  <c r="H80"/>
  <c r="H78" s="1"/>
  <c r="H305"/>
  <c r="H750"/>
  <c r="H183"/>
  <c r="H145"/>
  <c r="F27"/>
  <c r="D72"/>
  <c r="D71"/>
  <c r="E72"/>
  <c r="E71"/>
  <c r="E749"/>
  <c r="H72"/>
  <c r="H71" s="1"/>
  <c r="E80"/>
  <c r="E78"/>
  <c r="E750" s="1"/>
  <c r="D96"/>
  <c r="D10"/>
  <c r="E96"/>
  <c r="E10"/>
  <c r="H96"/>
  <c r="H10"/>
  <c r="D99"/>
  <c r="D11"/>
  <c r="E99"/>
  <c r="E11"/>
  <c r="H99"/>
  <c r="H11"/>
  <c r="D102"/>
  <c r="D12"/>
  <c r="E102"/>
  <c r="E12"/>
  <c r="F12"/>
  <c r="H102"/>
  <c r="I102" s="1"/>
  <c r="F103"/>
  <c r="F105"/>
  <c r="D108"/>
  <c r="K108" s="1"/>
  <c r="E108"/>
  <c r="E13" s="1"/>
  <c r="H108"/>
  <c r="I108" s="1"/>
  <c r="F109"/>
  <c r="F110"/>
  <c r="D114"/>
  <c r="D14" s="1"/>
  <c r="E114"/>
  <c r="E14" s="1"/>
  <c r="H114"/>
  <c r="I114" s="1"/>
  <c r="F115"/>
  <c r="D119"/>
  <c r="E119"/>
  <c r="H119"/>
  <c r="H16"/>
  <c r="F120"/>
  <c r="D122"/>
  <c r="D17" s="1"/>
  <c r="E122"/>
  <c r="E17"/>
  <c r="H122"/>
  <c r="H17" s="1"/>
  <c r="H9" s="1"/>
  <c r="D127"/>
  <c r="E127"/>
  <c r="E19" s="1"/>
  <c r="H127"/>
  <c r="F128"/>
  <c r="F129"/>
  <c r="D133"/>
  <c r="I133" s="1"/>
  <c r="E133"/>
  <c r="H133"/>
  <c r="F134"/>
  <c r="F135"/>
  <c r="D137"/>
  <c r="E137"/>
  <c r="H137"/>
  <c r="I137" s="1"/>
  <c r="F138"/>
  <c r="F140"/>
  <c r="F142"/>
  <c r="D145"/>
  <c r="F145" s="1"/>
  <c r="F146"/>
  <c r="F147"/>
  <c r="F150"/>
  <c r="F151"/>
  <c r="F152"/>
  <c r="F153"/>
  <c r="F154"/>
  <c r="F155"/>
  <c r="F156"/>
  <c r="D159"/>
  <c r="E159"/>
  <c r="H159"/>
  <c r="I159" s="1"/>
  <c r="F160"/>
  <c r="F161"/>
  <c r="F162"/>
  <c r="F163"/>
  <c r="D165"/>
  <c r="K165"/>
  <c r="E165"/>
  <c r="E21" s="1"/>
  <c r="F21" s="1"/>
  <c r="H165"/>
  <c r="I165"/>
  <c r="F166"/>
  <c r="D172"/>
  <c r="E172"/>
  <c r="E23"/>
  <c r="H172"/>
  <c r="I172" s="1"/>
  <c r="F173"/>
  <c r="F174"/>
  <c r="D178"/>
  <c r="D25" s="1"/>
  <c r="D24" s="1"/>
  <c r="E178"/>
  <c r="E25" s="1"/>
  <c r="E24" s="1"/>
  <c r="H178"/>
  <c r="H25" s="1"/>
  <c r="H24" s="1"/>
  <c r="F185"/>
  <c r="F186"/>
  <c r="F187"/>
  <c r="F188"/>
  <c r="F189"/>
  <c r="D190"/>
  <c r="D183"/>
  <c r="E190"/>
  <c r="E183" s="1"/>
  <c r="F191"/>
  <c r="F193"/>
  <c r="D204"/>
  <c r="E204"/>
  <c r="E50" s="1"/>
  <c r="H204"/>
  <c r="H50" s="1"/>
  <c r="F205"/>
  <c r="D207"/>
  <c r="K207" s="1"/>
  <c r="E207"/>
  <c r="E51"/>
  <c r="H207"/>
  <c r="H51" s="1"/>
  <c r="F208"/>
  <c r="D222"/>
  <c r="E222"/>
  <c r="H222"/>
  <c r="D223"/>
  <c r="E223"/>
  <c r="F223" s="1"/>
  <c r="D227"/>
  <c r="E227"/>
  <c r="H227"/>
  <c r="D228"/>
  <c r="K228" s="1"/>
  <c r="E228"/>
  <c r="H228"/>
  <c r="D232"/>
  <c r="E232"/>
  <c r="H232"/>
  <c r="I232" s="1"/>
  <c r="D236"/>
  <c r="K236" s="1"/>
  <c r="E236"/>
  <c r="E235"/>
  <c r="H236"/>
  <c r="H235" s="1"/>
  <c r="D246"/>
  <c r="K246" s="1"/>
  <c r="E246"/>
  <c r="H246"/>
  <c r="I246" s="1"/>
  <c r="D249"/>
  <c r="K249" s="1"/>
  <c r="D248"/>
  <c r="K248" s="1"/>
  <c r="E249"/>
  <c r="F249" s="1"/>
  <c r="H249"/>
  <c r="D252"/>
  <c r="D251" s="1"/>
  <c r="E252"/>
  <c r="E251" s="1"/>
  <c r="F251" s="1"/>
  <c r="D261"/>
  <c r="K261" s="1"/>
  <c r="E261"/>
  <c r="F261" s="1"/>
  <c r="D262"/>
  <c r="K262" s="1"/>
  <c r="E262"/>
  <c r="H262"/>
  <c r="D263"/>
  <c r="K263" s="1"/>
  <c r="E263"/>
  <c r="H263"/>
  <c r="D270"/>
  <c r="K270" s="1"/>
  <c r="E270"/>
  <c r="E269" s="1"/>
  <c r="H270"/>
  <c r="H269"/>
  <c r="H55" s="1"/>
  <c r="D280"/>
  <c r="E280"/>
  <c r="H280"/>
  <c r="D282"/>
  <c r="E282"/>
  <c r="E65" s="1"/>
  <c r="E64" s="1"/>
  <c r="H282"/>
  <c r="H65" s="1"/>
  <c r="H64" s="1"/>
  <c r="D285"/>
  <c r="E285"/>
  <c r="H285"/>
  <c r="D287"/>
  <c r="D68"/>
  <c r="D67" s="1"/>
  <c r="E287"/>
  <c r="E68" s="1"/>
  <c r="E67" s="1"/>
  <c r="H287"/>
  <c r="H68" s="1"/>
  <c r="H67" s="1"/>
  <c r="D292"/>
  <c r="E292"/>
  <c r="H292"/>
  <c r="D294"/>
  <c r="E294"/>
  <c r="H294"/>
  <c r="D300"/>
  <c r="K300" s="1"/>
  <c r="E300"/>
  <c r="H300"/>
  <c r="D301"/>
  <c r="K301" s="1"/>
  <c r="E301"/>
  <c r="F301" s="1"/>
  <c r="H301"/>
  <c r="I301"/>
  <c r="E305"/>
  <c r="D309"/>
  <c r="K309" s="1"/>
  <c r="E309"/>
  <c r="E82" s="1"/>
  <c r="H309"/>
  <c r="H82" s="1"/>
  <c r="D325"/>
  <c r="D323" s="1"/>
  <c r="E325"/>
  <c r="H325"/>
  <c r="F326"/>
  <c r="F327"/>
  <c r="D329"/>
  <c r="E329"/>
  <c r="H329"/>
  <c r="I329" s="1"/>
  <c r="F330"/>
  <c r="F331"/>
  <c r="D333"/>
  <c r="I333" s="1"/>
  <c r="E333"/>
  <c r="H333"/>
  <c r="F334"/>
  <c r="F335"/>
  <c r="D337"/>
  <c r="K337"/>
  <c r="E337"/>
  <c r="H337"/>
  <c r="I337" s="1"/>
  <c r="F338"/>
  <c r="F339"/>
  <c r="D341"/>
  <c r="E341"/>
  <c r="H341"/>
  <c r="F342"/>
  <c r="F350"/>
  <c r="D352"/>
  <c r="F352" s="1"/>
  <c r="E352"/>
  <c r="H352"/>
  <c r="F358"/>
  <c r="F360"/>
  <c r="F361"/>
  <c r="F362"/>
  <c r="D364"/>
  <c r="F364" s="1"/>
  <c r="E364"/>
  <c r="H722"/>
  <c r="D373"/>
  <c r="D226" s="1"/>
  <c r="E373"/>
  <c r="E226" s="1"/>
  <c r="H373"/>
  <c r="H226" s="1"/>
  <c r="D374"/>
  <c r="E374"/>
  <c r="H374"/>
  <c r="F375"/>
  <c r="F376"/>
  <c r="D377"/>
  <c r="E377"/>
  <c r="H377"/>
  <c r="F378"/>
  <c r="F379"/>
  <c r="F380"/>
  <c r="F381"/>
  <c r="D382"/>
  <c r="D229" s="1"/>
  <c r="E382"/>
  <c r="E229" s="1"/>
  <c r="F229" s="1"/>
  <c r="H382"/>
  <c r="F383"/>
  <c r="F384"/>
  <c r="F385"/>
  <c r="D386"/>
  <c r="D230"/>
  <c r="E386"/>
  <c r="F386" s="1"/>
  <c r="H386"/>
  <c r="H230"/>
  <c r="F387"/>
  <c r="F388"/>
  <c r="D389"/>
  <c r="E389"/>
  <c r="H389"/>
  <c r="I389" s="1"/>
  <c r="F390"/>
  <c r="F391"/>
  <c r="F392"/>
  <c r="F393"/>
  <c r="F394"/>
  <c r="F395"/>
  <c r="F396"/>
  <c r="F397"/>
  <c r="D398"/>
  <c r="E398"/>
  <c r="F398" s="1"/>
  <c r="F399"/>
  <c r="F401"/>
  <c r="F402"/>
  <c r="F403"/>
  <c r="F404"/>
  <c r="F405"/>
  <c r="F407"/>
  <c r="D409"/>
  <c r="I409" s="1"/>
  <c r="E409"/>
  <c r="H409"/>
  <c r="F410"/>
  <c r="F411"/>
  <c r="F412"/>
  <c r="D419"/>
  <c r="D42" s="1"/>
  <c r="E419"/>
  <c r="E42" s="1"/>
  <c r="E41" s="1"/>
  <c r="H419"/>
  <c r="H252"/>
  <c r="I252" s="1"/>
  <c r="D425"/>
  <c r="K425" s="1"/>
  <c r="E425"/>
  <c r="H425"/>
  <c r="F426"/>
  <c r="F427"/>
  <c r="D439"/>
  <c r="E439"/>
  <c r="H439"/>
  <c r="F440"/>
  <c r="F441"/>
  <c r="D444"/>
  <c r="D443" s="1"/>
  <c r="E444"/>
  <c r="E443" s="1"/>
  <c r="H444"/>
  <c r="H443" s="1"/>
  <c r="F445"/>
  <c r="F446"/>
  <c r="F447"/>
  <c r="F448"/>
  <c r="F452"/>
  <c r="D454"/>
  <c r="E454"/>
  <c r="H454"/>
  <c r="I454" s="1"/>
  <c r="F455"/>
  <c r="F456"/>
  <c r="F458"/>
  <c r="F460"/>
  <c r="D464"/>
  <c r="D83"/>
  <c r="E464"/>
  <c r="E83" s="1"/>
  <c r="F83" s="1"/>
  <c r="H464"/>
  <c r="H730"/>
  <c r="F465"/>
  <c r="D475"/>
  <c r="K475" s="1"/>
  <c r="E475"/>
  <c r="H475"/>
  <c r="H726" s="1"/>
  <c r="I475"/>
  <c r="F476"/>
  <c r="F477"/>
  <c r="F478"/>
  <c r="D479"/>
  <c r="K479" s="1"/>
  <c r="E479"/>
  <c r="H479"/>
  <c r="F480"/>
  <c r="F481"/>
  <c r="D485"/>
  <c r="D239" s="1"/>
  <c r="E485"/>
  <c r="E239" s="1"/>
  <c r="H485"/>
  <c r="H239" s="1"/>
  <c r="H238" s="1"/>
  <c r="F486"/>
  <c r="D489"/>
  <c r="K489"/>
  <c r="D488"/>
  <c r="E489"/>
  <c r="H489"/>
  <c r="H488" s="1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3"/>
  <c r="F514"/>
  <c r="F516"/>
  <c r="F517"/>
  <c r="F518"/>
  <c r="F519"/>
  <c r="F520"/>
  <c r="F521"/>
  <c r="F522"/>
  <c r="F523"/>
  <c r="F524"/>
  <c r="F525"/>
  <c r="D529"/>
  <c r="K529" s="1"/>
  <c r="E529"/>
  <c r="F530"/>
  <c r="F531"/>
  <c r="F532"/>
  <c r="F533"/>
  <c r="F534"/>
  <c r="F535"/>
  <c r="F536"/>
  <c r="D539"/>
  <c r="K539"/>
  <c r="E539"/>
  <c r="E264" s="1"/>
  <c r="H539"/>
  <c r="H264"/>
  <c r="F540"/>
  <c r="D548"/>
  <c r="K548" s="1"/>
  <c r="E548"/>
  <c r="F548"/>
  <c r="H548"/>
  <c r="F549"/>
  <c r="F550"/>
  <c r="F551"/>
  <c r="F552"/>
  <c r="F554"/>
  <c r="F555"/>
  <c r="F556"/>
  <c r="F557"/>
  <c r="F558"/>
  <c r="F559"/>
  <c r="D562"/>
  <c r="K562" s="1"/>
  <c r="E562"/>
  <c r="F562" s="1"/>
  <c r="F563"/>
  <c r="F564"/>
  <c r="D567"/>
  <c r="K567" s="1"/>
  <c r="E567"/>
  <c r="F568"/>
  <c r="F570"/>
  <c r="F571"/>
  <c r="F572"/>
  <c r="F573"/>
  <c r="F575"/>
  <c r="F576"/>
  <c r="F577"/>
  <c r="F584"/>
  <c r="F585"/>
  <c r="F586"/>
  <c r="F587"/>
  <c r="F589"/>
  <c r="F591"/>
  <c r="D593"/>
  <c r="K593" s="1"/>
  <c r="E593"/>
  <c r="H593"/>
  <c r="D600"/>
  <c r="E600"/>
  <c r="F600" s="1"/>
  <c r="H600"/>
  <c r="I600"/>
  <c r="F601"/>
  <c r="F602"/>
  <c r="D603"/>
  <c r="K603" s="1"/>
  <c r="E603"/>
  <c r="F604"/>
  <c r="F605"/>
  <c r="D609"/>
  <c r="K609"/>
  <c r="E609"/>
  <c r="F609" s="1"/>
  <c r="H609"/>
  <c r="F610"/>
  <c r="F611"/>
  <c r="F612"/>
  <c r="F613"/>
  <c r="F614"/>
  <c r="F615"/>
  <c r="F616"/>
  <c r="F617"/>
  <c r="F618"/>
  <c r="D622"/>
  <c r="E622"/>
  <c r="H622"/>
  <c r="F623"/>
  <c r="F624"/>
  <c r="F625"/>
  <c r="D626"/>
  <c r="E626"/>
  <c r="F626" s="1"/>
  <c r="H626"/>
  <c r="I626" s="1"/>
  <c r="F627"/>
  <c r="F628"/>
  <c r="D636"/>
  <c r="K636" s="1"/>
  <c r="E636"/>
  <c r="E658" s="1"/>
  <c r="H636"/>
  <c r="F637"/>
  <c r="F638"/>
  <c r="D640"/>
  <c r="K640"/>
  <c r="E640"/>
  <c r="F640"/>
  <c r="H640"/>
  <c r="I640"/>
  <c r="F641"/>
  <c r="D645"/>
  <c r="K645" s="1"/>
  <c r="E645"/>
  <c r="H645"/>
  <c r="F646"/>
  <c r="F647"/>
  <c r="F648"/>
  <c r="F649"/>
  <c r="F650"/>
  <c r="F651"/>
  <c r="F652"/>
  <c r="F654"/>
  <c r="F656"/>
  <c r="D663"/>
  <c r="K663" s="1"/>
  <c r="E663"/>
  <c r="H663"/>
  <c r="F664"/>
  <c r="D665"/>
  <c r="K665"/>
  <c r="E665"/>
  <c r="F665"/>
  <c r="H665"/>
  <c r="F666"/>
  <c r="F667"/>
  <c r="F668"/>
  <c r="F669"/>
  <c r="F670"/>
  <c r="F671"/>
  <c r="F672"/>
  <c r="F673"/>
  <c r="F674"/>
  <c r="D675"/>
  <c r="I675" s="1"/>
  <c r="E675"/>
  <c r="H675"/>
  <c r="F676"/>
  <c r="D677"/>
  <c r="K677" s="1"/>
  <c r="E677"/>
  <c r="H677"/>
  <c r="F678"/>
  <c r="D686"/>
  <c r="I686" s="1"/>
  <c r="E686"/>
  <c r="H686"/>
  <c r="F687"/>
  <c r="D688"/>
  <c r="E688"/>
  <c r="H688"/>
  <c r="I688" s="1"/>
  <c r="F689"/>
  <c r="F690"/>
  <c r="F691"/>
  <c r="F692"/>
  <c r="F693"/>
  <c r="F694"/>
  <c r="F695"/>
  <c r="D697"/>
  <c r="F697" s="1"/>
  <c r="K697"/>
  <c r="E697"/>
  <c r="H697"/>
  <c r="F698"/>
  <c r="F699"/>
  <c r="D706"/>
  <c r="D711" s="1"/>
  <c r="E706"/>
  <c r="H706"/>
  <c r="I706" s="1"/>
  <c r="F707"/>
  <c r="F708"/>
  <c r="D722"/>
  <c r="F722" s="1"/>
  <c r="D723"/>
  <c r="G723" s="1"/>
  <c r="D724"/>
  <c r="I724" s="1"/>
  <c r="F725"/>
  <c r="D726"/>
  <c r="D730"/>
  <c r="E730"/>
  <c r="E732"/>
  <c r="F740"/>
  <c r="B747"/>
  <c r="B753"/>
  <c r="D754"/>
  <c r="E754"/>
  <c r="H754"/>
  <c r="H83"/>
  <c r="H344"/>
  <c r="H323"/>
  <c r="H94"/>
  <c r="H202"/>
  <c r="H176"/>
  <c r="H19"/>
  <c r="G701"/>
  <c r="G681"/>
  <c r="G658"/>
  <c r="G202"/>
  <c r="G200"/>
  <c r="G19"/>
  <c r="H681"/>
  <c r="H728" s="1"/>
  <c r="E34"/>
  <c r="E620"/>
  <c r="E630" s="1"/>
  <c r="F630" s="1"/>
  <c r="E474"/>
  <c r="E372"/>
  <c r="D310"/>
  <c r="D308" s="1"/>
  <c r="E248"/>
  <c r="E230"/>
  <c r="E202"/>
  <c r="E200" s="1"/>
  <c r="E176"/>
  <c r="E94"/>
  <c r="D82"/>
  <c r="K82" s="1"/>
  <c r="D81"/>
  <c r="D50"/>
  <c r="E28"/>
  <c r="E26" s="1"/>
  <c r="E16"/>
  <c r="F464"/>
  <c r="F444"/>
  <c r="F409"/>
  <c r="F382"/>
  <c r="D372"/>
  <c r="D417" s="1"/>
  <c r="D433" s="1"/>
  <c r="D344"/>
  <c r="E310"/>
  <c r="E308" s="1"/>
  <c r="F300"/>
  <c r="F270"/>
  <c r="F236"/>
  <c r="F207"/>
  <c r="F190"/>
  <c r="D176"/>
  <c r="F133"/>
  <c r="F108"/>
  <c r="D94"/>
  <c r="H220"/>
  <c r="H620"/>
  <c r="H299"/>
  <c r="H297"/>
  <c r="H579"/>
  <c r="H474"/>
  <c r="E40"/>
  <c r="F94"/>
  <c r="E681"/>
  <c r="E245"/>
  <c r="E244" s="1"/>
  <c r="E488"/>
  <c r="E483" s="1"/>
  <c r="F636"/>
  <c r="F172"/>
  <c r="F159"/>
  <c r="E242"/>
  <c r="E739"/>
  <c r="G178"/>
  <c r="G176" s="1"/>
  <c r="H28"/>
  <c r="G190"/>
  <c r="G183" s="1"/>
  <c r="D658"/>
  <c r="H310"/>
  <c r="H308" s="1"/>
  <c r="F439"/>
  <c r="F389"/>
  <c r="F374"/>
  <c r="F373"/>
  <c r="F337"/>
  <c r="F329"/>
  <c r="I325"/>
  <c r="F309"/>
  <c r="E299"/>
  <c r="E755"/>
  <c r="H279"/>
  <c r="F263"/>
  <c r="F246"/>
  <c r="F232"/>
  <c r="F227"/>
  <c r="D202"/>
  <c r="I202" s="1"/>
  <c r="E132"/>
  <c r="E125"/>
  <c r="F137"/>
  <c r="F119"/>
  <c r="F675"/>
  <c r="D681"/>
  <c r="E297"/>
  <c r="D40"/>
  <c r="F248"/>
  <c r="E20"/>
  <c r="E241"/>
  <c r="H200"/>
  <c r="F730"/>
  <c r="F724"/>
  <c r="F723"/>
  <c r="F706"/>
  <c r="H701"/>
  <c r="H727" s="1"/>
  <c r="I697"/>
  <c r="F688"/>
  <c r="F686"/>
  <c r="I665"/>
  <c r="F663"/>
  <c r="H658"/>
  <c r="I658"/>
  <c r="I609"/>
  <c r="F603"/>
  <c r="F593"/>
  <c r="E579"/>
  <c r="I548"/>
  <c r="F529"/>
  <c r="F479"/>
  <c r="F475"/>
  <c r="F454"/>
  <c r="D220"/>
  <c r="I220" s="1"/>
  <c r="F377"/>
  <c r="I373"/>
  <c r="F341"/>
  <c r="F333"/>
  <c r="E323"/>
  <c r="I309"/>
  <c r="D299"/>
  <c r="F299" s="1"/>
  <c r="D279"/>
  <c r="F262"/>
  <c r="I249"/>
  <c r="F228"/>
  <c r="D28"/>
  <c r="D132"/>
  <c r="I127"/>
  <c r="H14"/>
  <c r="F114"/>
  <c r="H12"/>
  <c r="I12" s="1"/>
  <c r="F102"/>
  <c r="I529"/>
  <c r="I261"/>
  <c r="I603"/>
  <c r="G489"/>
  <c r="G488"/>
  <c r="D701"/>
  <c r="D245"/>
  <c r="D474"/>
  <c r="F474" s="1"/>
  <c r="E279"/>
  <c r="I567"/>
  <c r="I398"/>
  <c r="I223"/>
  <c r="G724"/>
  <c r="E233"/>
  <c r="D297"/>
  <c r="F297" s="1"/>
  <c r="I94"/>
  <c r="D579"/>
  <c r="F579" s="1"/>
  <c r="E231"/>
  <c r="D231"/>
  <c r="I145"/>
  <c r="H245"/>
  <c r="H244" s="1"/>
  <c r="H630"/>
  <c r="H229"/>
  <c r="I229" s="1"/>
  <c r="I204"/>
  <c r="I207"/>
  <c r="I236"/>
  <c r="I270"/>
  <c r="I310"/>
  <c r="I344"/>
  <c r="I352"/>
  <c r="I444"/>
  <c r="I485"/>
  <c r="I539"/>
  <c r="I681"/>
  <c r="I723"/>
  <c r="F726"/>
  <c r="E711"/>
  <c r="H711"/>
  <c r="E220"/>
  <c r="H231"/>
  <c r="I231" s="1"/>
  <c r="F325"/>
  <c r="H251"/>
  <c r="F252"/>
  <c r="H248"/>
  <c r="I248" s="1"/>
  <c r="F204"/>
  <c r="I28"/>
  <c r="I183"/>
  <c r="H21"/>
  <c r="F165"/>
  <c r="F127"/>
  <c r="H13"/>
  <c r="I190"/>
  <c r="H233"/>
  <c r="I364"/>
  <c r="H26"/>
  <c r="G28"/>
  <c r="G26" s="1"/>
  <c r="H23"/>
  <c r="G145"/>
  <c r="I119"/>
  <c r="D728"/>
  <c r="F681"/>
  <c r="D200"/>
  <c r="F202"/>
  <c r="D755"/>
  <c r="I299"/>
  <c r="F132"/>
  <c r="I200"/>
  <c r="D26"/>
  <c r="F28"/>
  <c r="E36"/>
  <c r="E92"/>
  <c r="E291"/>
  <c r="E277" s="1"/>
  <c r="E75"/>
  <c r="E74" s="1"/>
  <c r="I474"/>
  <c r="D244"/>
  <c r="F245"/>
  <c r="D20"/>
  <c r="F20" s="1"/>
  <c r="D125"/>
  <c r="D90" s="1"/>
  <c r="H40"/>
  <c r="I40" s="1"/>
  <c r="I245"/>
  <c r="F231"/>
  <c r="F220"/>
  <c r="D75"/>
  <c r="D291"/>
  <c r="D277" s="1"/>
  <c r="F728"/>
  <c r="D37"/>
  <c r="D74"/>
  <c r="F75"/>
  <c r="G419"/>
  <c r="G42" s="1"/>
  <c r="G41" s="1"/>
  <c r="I579"/>
  <c r="G567"/>
  <c r="I489"/>
  <c r="G439"/>
  <c r="G220" s="1"/>
  <c r="H372"/>
  <c r="H417"/>
  <c r="I417" s="1"/>
  <c r="I722"/>
  <c r="G722"/>
  <c r="D77"/>
  <c r="D242"/>
  <c r="F488"/>
  <c r="D483"/>
  <c r="I83"/>
  <c r="F230"/>
  <c r="I230"/>
  <c r="D749"/>
  <c r="D70"/>
  <c r="I297"/>
  <c r="H75"/>
  <c r="H291"/>
  <c r="G750"/>
  <c r="G329"/>
  <c r="I372"/>
  <c r="F125"/>
  <c r="I26"/>
  <c r="I701"/>
  <c r="D727"/>
  <c r="H755"/>
  <c r="I755" s="1"/>
  <c r="I562"/>
  <c r="I464"/>
  <c r="H42"/>
  <c r="I386"/>
  <c r="H729"/>
  <c r="D65"/>
  <c r="D269"/>
  <c r="K269"/>
  <c r="D235"/>
  <c r="D23"/>
  <c r="D21"/>
  <c r="D19"/>
  <c r="D16"/>
  <c r="K16" s="1"/>
  <c r="G386"/>
  <c r="G230" s="1"/>
  <c r="G337"/>
  <c r="G341"/>
  <c r="G374"/>
  <c r="G382"/>
  <c r="G229"/>
  <c r="G389"/>
  <c r="G409"/>
  <c r="G444"/>
  <c r="G443"/>
  <c r="G467" s="1"/>
  <c r="D620"/>
  <c r="H132"/>
  <c r="H125" s="1"/>
  <c r="G479"/>
  <c r="G309"/>
  <c r="G82" s="1"/>
  <c r="G81" s="1"/>
  <c r="G77" s="1"/>
  <c r="G300"/>
  <c r="G299"/>
  <c r="G297" s="1"/>
  <c r="G464"/>
  <c r="G475"/>
  <c r="G474"/>
  <c r="G485"/>
  <c r="G239" s="1"/>
  <c r="G238" s="1"/>
  <c r="G35" s="1"/>
  <c r="G529"/>
  <c r="G252"/>
  <c r="G251" s="1"/>
  <c r="H20"/>
  <c r="I132"/>
  <c r="G132"/>
  <c r="D55"/>
  <c r="I269"/>
  <c r="D64"/>
  <c r="G310"/>
  <c r="G308" s="1"/>
  <c r="G83"/>
  <c r="F620"/>
  <c r="I620"/>
  <c r="D630"/>
  <c r="I19"/>
  <c r="D18"/>
  <c r="D34"/>
  <c r="F235"/>
  <c r="H277"/>
  <c r="I277" s="1"/>
  <c r="I291"/>
  <c r="D542"/>
  <c r="F242"/>
  <c r="D241"/>
  <c r="G245"/>
  <c r="G231"/>
  <c r="G438"/>
  <c r="F23"/>
  <c r="I23"/>
  <c r="F16"/>
  <c r="I16"/>
  <c r="H41"/>
  <c r="F727"/>
  <c r="D737"/>
  <c r="F737" s="1"/>
  <c r="H74"/>
  <c r="I75"/>
  <c r="I21"/>
  <c r="H18"/>
  <c r="I20"/>
  <c r="G125"/>
  <c r="G20"/>
  <c r="G18" s="1"/>
  <c r="I74"/>
  <c r="G244"/>
  <c r="D36"/>
  <c r="F241"/>
  <c r="I630"/>
  <c r="D729"/>
  <c r="F729" s="1"/>
  <c r="D748"/>
  <c r="F34"/>
  <c r="I18"/>
  <c r="G37"/>
  <c r="F36"/>
  <c r="J94"/>
  <c r="K94" s="1"/>
  <c r="J291"/>
  <c r="K291"/>
  <c r="J75"/>
  <c r="K75"/>
  <c r="J277"/>
  <c r="K277"/>
  <c r="J579"/>
  <c r="K579"/>
  <c r="G483"/>
  <c r="H483"/>
  <c r="I483"/>
  <c r="H242"/>
  <c r="I488"/>
  <c r="J372"/>
  <c r="J417" s="1"/>
  <c r="K372"/>
  <c r="J323"/>
  <c r="H542"/>
  <c r="H241"/>
  <c r="I242"/>
  <c r="H36"/>
  <c r="I36" s="1"/>
  <c r="I241"/>
  <c r="J41"/>
  <c r="K252"/>
  <c r="J701"/>
  <c r="J727" s="1"/>
  <c r="J55"/>
  <c r="K55" s="1"/>
  <c r="J260"/>
  <c r="J258" s="1"/>
  <c r="J13"/>
  <c r="J53"/>
  <c r="J52" s="1"/>
  <c r="G75"/>
  <c r="G74" s="1"/>
  <c r="G70" s="1"/>
  <c r="G291"/>
  <c r="G277" s="1"/>
  <c r="G756"/>
  <c r="G304"/>
  <c r="I125"/>
  <c r="H92"/>
  <c r="H90"/>
  <c r="G730"/>
  <c r="I730"/>
  <c r="J747"/>
  <c r="K251"/>
  <c r="K21"/>
  <c r="J233"/>
  <c r="K323"/>
  <c r="F244"/>
  <c r="E37"/>
  <c r="D756"/>
  <c r="D304"/>
  <c r="H260"/>
  <c r="K202"/>
  <c r="J200"/>
  <c r="K200"/>
  <c r="J728"/>
  <c r="K728"/>
  <c r="K681"/>
  <c r="I542"/>
  <c r="J74"/>
  <c r="G221"/>
  <c r="E9"/>
  <c r="K711"/>
  <c r="K42"/>
  <c r="K23"/>
  <c r="K12"/>
  <c r="F291"/>
  <c r="J83"/>
  <c r="J239"/>
  <c r="K239" s="1"/>
  <c r="J310"/>
  <c r="K310" s="1"/>
  <c r="J755"/>
  <c r="K755"/>
  <c r="K50"/>
  <c r="K102"/>
  <c r="K204"/>
  <c r="J226"/>
  <c r="J230"/>
  <c r="K230" s="1"/>
  <c r="J231"/>
  <c r="K231"/>
  <c r="K235"/>
  <c r="K299"/>
  <c r="J344"/>
  <c r="K364"/>
  <c r="K464"/>
  <c r="K474"/>
  <c r="K600"/>
  <c r="J726"/>
  <c r="F539"/>
  <c r="D264"/>
  <c r="K264" s="1"/>
  <c r="J443"/>
  <c r="J467" s="1"/>
  <c r="J19"/>
  <c r="K19" s="1"/>
  <c r="J132"/>
  <c r="J125" s="1"/>
  <c r="J229"/>
  <c r="K229"/>
  <c r="J245"/>
  <c r="J244" s="1"/>
  <c r="J220"/>
  <c r="K220" s="1"/>
  <c r="K352"/>
  <c r="J221"/>
  <c r="K443"/>
  <c r="K226"/>
  <c r="J225"/>
  <c r="J33" s="1"/>
  <c r="J238"/>
  <c r="K74"/>
  <c r="J70"/>
  <c r="H258"/>
  <c r="H53"/>
  <c r="K245"/>
  <c r="J20"/>
  <c r="J18" s="1"/>
  <c r="K20"/>
  <c r="D260"/>
  <c r="K726"/>
  <c r="K344"/>
  <c r="K83"/>
  <c r="J81"/>
  <c r="F37"/>
  <c r="H210"/>
  <c r="I90"/>
  <c r="J308"/>
  <c r="I264"/>
  <c r="K81"/>
  <c r="K70"/>
  <c r="J35"/>
  <c r="K308"/>
  <c r="J756"/>
  <c r="K756" s="1"/>
  <c r="J304"/>
  <c r="K304"/>
  <c r="D53"/>
  <c r="K53" s="1"/>
  <c r="D258"/>
  <c r="K260"/>
  <c r="H256"/>
  <c r="I256" s="1"/>
  <c r="I260"/>
  <c r="J219"/>
  <c r="J32" s="1"/>
  <c r="I53"/>
  <c r="H52"/>
  <c r="D256"/>
  <c r="D52"/>
  <c r="I52" s="1"/>
  <c r="H753"/>
  <c r="I258"/>
  <c r="J92" l="1"/>
  <c r="I235"/>
  <c r="H34"/>
  <c r="I34" s="1"/>
  <c r="J753"/>
  <c r="J48"/>
  <c r="K52"/>
  <c r="K727"/>
  <c r="J737"/>
  <c r="K737" s="1"/>
  <c r="G12"/>
  <c r="G94"/>
  <c r="G9"/>
  <c r="J433"/>
  <c r="K417"/>
  <c r="H756"/>
  <c r="I756" s="1"/>
  <c r="H304"/>
  <c r="I304" s="1"/>
  <c r="I308"/>
  <c r="K488"/>
  <c r="J242"/>
  <c r="J483"/>
  <c r="G323"/>
  <c r="G233" s="1"/>
  <c r="G344"/>
  <c r="J9"/>
  <c r="K14"/>
  <c r="I13"/>
  <c r="J630"/>
  <c r="K630" s="1"/>
  <c r="J37"/>
  <c r="K37" s="1"/>
  <c r="K244"/>
  <c r="E260"/>
  <c r="F264"/>
  <c r="E90"/>
  <c r="E210" s="1"/>
  <c r="F183"/>
  <c r="H8"/>
  <c r="H746" s="1"/>
  <c r="K132"/>
  <c r="J438"/>
  <c r="J720" s="1"/>
  <c r="J736" s="1"/>
  <c r="J739" s="1"/>
  <c r="G219"/>
  <c r="G32" s="1"/>
  <c r="K701"/>
  <c r="G729"/>
  <c r="G755"/>
  <c r="H433"/>
  <c r="I433" s="1"/>
  <c r="K40"/>
  <c r="F755"/>
  <c r="I677"/>
  <c r="I645"/>
  <c r="I636"/>
  <c r="I622"/>
  <c r="I593"/>
  <c r="F485"/>
  <c r="I439"/>
  <c r="I382"/>
  <c r="I377"/>
  <c r="I300"/>
  <c r="D63"/>
  <c r="D61" s="1"/>
  <c r="I55"/>
  <c r="I263"/>
  <c r="I262"/>
  <c r="I227"/>
  <c r="G548"/>
  <c r="G579" s="1"/>
  <c r="K329"/>
  <c r="K374"/>
  <c r="K389"/>
  <c r="K454"/>
  <c r="K686"/>
  <c r="K127"/>
  <c r="K159"/>
  <c r="K232"/>
  <c r="K227"/>
  <c r="K119"/>
  <c r="I729"/>
  <c r="F200"/>
  <c r="F372"/>
  <c r="I663"/>
  <c r="I251"/>
  <c r="G242"/>
  <c r="G241" s="1"/>
  <c r="G36" s="1"/>
  <c r="K325"/>
  <c r="K373"/>
  <c r="K386"/>
  <c r="K444"/>
  <c r="K145"/>
  <c r="K172"/>
  <c r="K223"/>
  <c r="K724"/>
  <c r="F658"/>
  <c r="F425"/>
  <c r="E344"/>
  <c r="K341"/>
  <c r="K382"/>
  <c r="J729"/>
  <c r="K729" s="1"/>
  <c r="K439"/>
  <c r="K626"/>
  <c r="K137"/>
  <c r="K190"/>
  <c r="K297"/>
  <c r="K658"/>
  <c r="D753"/>
  <c r="I753" s="1"/>
  <c r="D92"/>
  <c r="G25"/>
  <c r="G24" s="1"/>
  <c r="F26"/>
  <c r="E701"/>
  <c r="F701" s="1"/>
  <c r="F677"/>
  <c r="F645"/>
  <c r="F622"/>
  <c r="F567"/>
  <c r="F489"/>
  <c r="I479"/>
  <c r="I425"/>
  <c r="I374"/>
  <c r="I341"/>
  <c r="I228"/>
  <c r="D51"/>
  <c r="I51" s="1"/>
  <c r="D13"/>
  <c r="F13" s="1"/>
  <c r="G620"/>
  <c r="G373"/>
  <c r="G261"/>
  <c r="G260" s="1"/>
  <c r="K333"/>
  <c r="K377"/>
  <c r="K398"/>
  <c r="K722"/>
  <c r="K622"/>
  <c r="K688"/>
  <c r="J28"/>
  <c r="K133"/>
  <c r="J183"/>
  <c r="K183" s="1"/>
  <c r="K723"/>
  <c r="K18"/>
  <c r="J256"/>
  <c r="K256" s="1"/>
  <c r="K258"/>
  <c r="F90"/>
  <c r="D210"/>
  <c r="H37"/>
  <c r="I37" s="1"/>
  <c r="I244"/>
  <c r="F483"/>
  <c r="E542"/>
  <c r="F542" s="1"/>
  <c r="E756"/>
  <c r="F756" s="1"/>
  <c r="F308"/>
  <c r="E304"/>
  <c r="F304" s="1"/>
  <c r="I728"/>
  <c r="G728"/>
  <c r="F711"/>
  <c r="I711"/>
  <c r="H35"/>
  <c r="I239"/>
  <c r="D238"/>
  <c r="I726"/>
  <c r="H737"/>
  <c r="I737" s="1"/>
  <c r="G726"/>
  <c r="E467"/>
  <c r="E221"/>
  <c r="E438"/>
  <c r="F443"/>
  <c r="F42"/>
  <c r="I42"/>
  <c r="D41"/>
  <c r="H225"/>
  <c r="I226"/>
  <c r="F344"/>
  <c r="I323"/>
  <c r="F323"/>
  <c r="D233"/>
  <c r="D225" s="1"/>
  <c r="F82"/>
  <c r="E81"/>
  <c r="E55"/>
  <c r="F269"/>
  <c r="E258"/>
  <c r="H49"/>
  <c r="I50"/>
  <c r="I14"/>
  <c r="D9"/>
  <c r="H749"/>
  <c r="H70"/>
  <c r="I70" s="1"/>
  <c r="G748"/>
  <c r="G63"/>
  <c r="G61" s="1"/>
  <c r="F277"/>
  <c r="I233"/>
  <c r="G630"/>
  <c r="F74"/>
  <c r="E70"/>
  <c r="F70" s="1"/>
  <c r="G727"/>
  <c r="I727"/>
  <c r="F239"/>
  <c r="E238"/>
  <c r="H221"/>
  <c r="H467"/>
  <c r="I443"/>
  <c r="H438"/>
  <c r="D438"/>
  <c r="D221"/>
  <c r="D219" s="1"/>
  <c r="D467"/>
  <c r="K467" s="1"/>
  <c r="E225"/>
  <c r="F226"/>
  <c r="H81"/>
  <c r="I82"/>
  <c r="H63"/>
  <c r="H748"/>
  <c r="E63"/>
  <c r="E748"/>
  <c r="E49"/>
  <c r="F50"/>
  <c r="F19"/>
  <c r="E18"/>
  <c r="G226"/>
  <c r="G225" s="1"/>
  <c r="G33" s="1"/>
  <c r="G372"/>
  <c r="G417" s="1"/>
  <c r="G433" s="1"/>
  <c r="J63"/>
  <c r="J61" s="1"/>
  <c r="K61" s="1"/>
  <c r="J748"/>
  <c r="G542"/>
  <c r="F210"/>
  <c r="F14"/>
  <c r="K409"/>
  <c r="K485"/>
  <c r="K114"/>
  <c r="F40"/>
  <c r="E417"/>
  <c r="F310"/>
  <c r="K675"/>
  <c r="K706"/>
  <c r="G53" l="1"/>
  <c r="G52" s="1"/>
  <c r="G258"/>
  <c r="G256" s="1"/>
  <c r="G90"/>
  <c r="G210" s="1"/>
  <c r="G92"/>
  <c r="F92"/>
  <c r="I92"/>
  <c r="K242"/>
  <c r="J241"/>
  <c r="K13"/>
  <c r="J732"/>
  <c r="K753"/>
  <c r="J90"/>
  <c r="K51"/>
  <c r="F51"/>
  <c r="D49"/>
  <c r="K433"/>
  <c r="F260"/>
  <c r="E53"/>
  <c r="F53" s="1"/>
  <c r="K28"/>
  <c r="J26"/>
  <c r="K483"/>
  <c r="J542"/>
  <c r="K542" s="1"/>
  <c r="K438"/>
  <c r="D720"/>
  <c r="D736" s="1"/>
  <c r="G8"/>
  <c r="G746" s="1"/>
  <c r="G751" s="1"/>
  <c r="K92"/>
  <c r="F720"/>
  <c r="E747"/>
  <c r="F49"/>
  <c r="I81"/>
  <c r="H77"/>
  <c r="I77" s="1"/>
  <c r="F225"/>
  <c r="E33"/>
  <c r="D32"/>
  <c r="D217"/>
  <c r="I438"/>
  <c r="H720"/>
  <c r="I467"/>
  <c r="H595"/>
  <c r="H713"/>
  <c r="F238"/>
  <c r="E35"/>
  <c r="I49"/>
  <c r="H747"/>
  <c r="H48"/>
  <c r="E77"/>
  <c r="F77" s="1"/>
  <c r="F81"/>
  <c r="F233"/>
  <c r="K233"/>
  <c r="I41"/>
  <c r="F41"/>
  <c r="K41"/>
  <c r="D35"/>
  <c r="K35" s="1"/>
  <c r="K238"/>
  <c r="E61"/>
  <c r="F61" s="1"/>
  <c r="H61"/>
  <c r="I61" s="1"/>
  <c r="F438"/>
  <c r="F467"/>
  <c r="I238"/>
  <c r="I210"/>
  <c r="G217"/>
  <c r="G215" s="1"/>
  <c r="F417"/>
  <c r="E433"/>
  <c r="G713"/>
  <c r="G595"/>
  <c r="F18"/>
  <c r="E8"/>
  <c r="D713"/>
  <c r="D595"/>
  <c r="H219"/>
  <c r="I221"/>
  <c r="D33"/>
  <c r="K33" s="1"/>
  <c r="K225"/>
  <c r="D8"/>
  <c r="F9"/>
  <c r="K9"/>
  <c r="I9"/>
  <c r="E256"/>
  <c r="F256" s="1"/>
  <c r="F258"/>
  <c r="F55"/>
  <c r="E52"/>
  <c r="H33"/>
  <c r="I225"/>
  <c r="F221"/>
  <c r="E219"/>
  <c r="G737"/>
  <c r="I35"/>
  <c r="K221"/>
  <c r="K219"/>
  <c r="G31"/>
  <c r="G30" s="1"/>
  <c r="G46" s="1"/>
  <c r="K90" l="1"/>
  <c r="J210"/>
  <c r="K210" s="1"/>
  <c r="G48"/>
  <c r="G753"/>
  <c r="K8"/>
  <c r="D732"/>
  <c r="G59"/>
  <c r="G86" s="1"/>
  <c r="I33"/>
  <c r="K720"/>
  <c r="J595"/>
  <c r="K26"/>
  <c r="J8"/>
  <c r="J713"/>
  <c r="K713" s="1"/>
  <c r="D48"/>
  <c r="K48" s="1"/>
  <c r="K49"/>
  <c r="D747"/>
  <c r="K747" s="1"/>
  <c r="K241"/>
  <c r="J36"/>
  <c r="J217"/>
  <c r="J215" s="1"/>
  <c r="K595"/>
  <c r="I48"/>
  <c r="E217"/>
  <c r="F219"/>
  <c r="E32"/>
  <c r="E753"/>
  <c r="F753" s="1"/>
  <c r="F52"/>
  <c r="F8"/>
  <c r="E746"/>
  <c r="F433"/>
  <c r="E595"/>
  <c r="F595" s="1"/>
  <c r="E713"/>
  <c r="F713" s="1"/>
  <c r="G272"/>
  <c r="G752"/>
  <c r="G757" s="1"/>
  <c r="G758" s="1"/>
  <c r="H736"/>
  <c r="I720"/>
  <c r="H732"/>
  <c r="I732" s="1"/>
  <c r="G720"/>
  <c r="D215"/>
  <c r="K217"/>
  <c r="I595"/>
  <c r="F33"/>
  <c r="E48"/>
  <c r="F48" s="1"/>
  <c r="D746"/>
  <c r="I8"/>
  <c r="H32"/>
  <c r="I219"/>
  <c r="H217"/>
  <c r="I747"/>
  <c r="H751"/>
  <c r="D31"/>
  <c r="K32"/>
  <c r="D739"/>
  <c r="F736"/>
  <c r="K736"/>
  <c r="F35"/>
  <c r="I713"/>
  <c r="J752" l="1"/>
  <c r="J757" s="1"/>
  <c r="J272"/>
  <c r="F732"/>
  <c r="K732"/>
  <c r="F747"/>
  <c r="K36"/>
  <c r="J31"/>
  <c r="J30" s="1"/>
  <c r="J46" s="1"/>
  <c r="J59" s="1"/>
  <c r="J86" s="1"/>
  <c r="J746"/>
  <c r="J751" s="1"/>
  <c r="F739"/>
  <c r="K739"/>
  <c r="D30"/>
  <c r="K31"/>
  <c r="D751"/>
  <c r="I746"/>
  <c r="G736"/>
  <c r="G739" s="1"/>
  <c r="G732"/>
  <c r="F32"/>
  <c r="E31"/>
  <c r="E215"/>
  <c r="F217"/>
  <c r="K746"/>
  <c r="I751"/>
  <c r="I217"/>
  <c r="H215"/>
  <c r="I32"/>
  <c r="H31"/>
  <c r="D752"/>
  <c r="D272"/>
  <c r="K272" s="1"/>
  <c r="K215"/>
  <c r="H739"/>
  <c r="I739" s="1"/>
  <c r="I736"/>
  <c r="K751"/>
  <c r="J758"/>
  <c r="F746"/>
  <c r="E751"/>
  <c r="H30" l="1"/>
  <c r="I31"/>
  <c r="H752"/>
  <c r="H272"/>
  <c r="I272" s="1"/>
  <c r="I215"/>
  <c r="E752"/>
  <c r="E272"/>
  <c r="F272" s="1"/>
  <c r="F215"/>
  <c r="K30"/>
  <c r="D46"/>
  <c r="F751"/>
  <c r="D757"/>
  <c r="K757" s="1"/>
  <c r="K752"/>
  <c r="E30"/>
  <c r="F31"/>
  <c r="F30" l="1"/>
  <c r="E46"/>
  <c r="H757"/>
  <c r="I752"/>
  <c r="I30"/>
  <c r="H46"/>
  <c r="D758"/>
  <c r="D59"/>
  <c r="K46"/>
  <c r="E757"/>
  <c r="F752"/>
  <c r="I757" l="1"/>
  <c r="H758"/>
  <c r="F757"/>
  <c r="E758"/>
  <c r="D86"/>
  <c r="K59"/>
  <c r="I46"/>
  <c r="H59"/>
  <c r="F46"/>
  <c r="E59"/>
  <c r="E86" l="1"/>
  <c r="F59"/>
  <c r="H86"/>
  <c r="I59"/>
</calcChain>
</file>

<file path=xl/sharedStrings.xml><?xml version="1.0" encoding="utf-8"?>
<sst xmlns="http://schemas.openxmlformats.org/spreadsheetml/2006/main" count="607" uniqueCount="504">
  <si>
    <t>ОПИС</t>
  </si>
  <si>
    <t>Порези на имовину</t>
  </si>
  <si>
    <t>Новчане казне</t>
  </si>
  <si>
    <t>Порези на промет производа и услуга</t>
  </si>
  <si>
    <t>Остали порески приходи</t>
  </si>
  <si>
    <t>Субвенције</t>
  </si>
  <si>
    <t>Грантови</t>
  </si>
  <si>
    <t>Издаци за произведену сталну имовину</t>
  </si>
  <si>
    <t>Приходи од пореза на доходак и добит</t>
  </si>
  <si>
    <t>Порези на лична примања и прих.од сам.дјел.</t>
  </si>
  <si>
    <t>Накнаде,таксе и приходи од пружања јавн.усл.</t>
  </si>
  <si>
    <t>Остали непорески приходи</t>
  </si>
  <si>
    <t>А. БУЏЕТСКИ ПРИХОДИ ( I+II+III+IV )</t>
  </si>
  <si>
    <t>Расходи за лична примања</t>
  </si>
  <si>
    <t>Расходи по основу кориштења роба и услуга</t>
  </si>
  <si>
    <t>Дознаке на име соц.заштите које се испл.из буџета</t>
  </si>
  <si>
    <t>В. БРУТО БУЏЕТСКИ СУФИЦИТ/ДЕФИЦИТ (А-Б)</t>
  </si>
  <si>
    <t>Примици за непроизведену сталну имовину</t>
  </si>
  <si>
    <t>Д. БУЏЕТСКИ СУФИЦИТ/ДЕФИЦИТ (В+Г)</t>
  </si>
  <si>
    <t>Издаци за отплату дугова</t>
  </si>
  <si>
    <t>Ј. РАЗЛИКА У ФИНАНСИРАЊУ ( Д+Ђ )</t>
  </si>
  <si>
    <t xml:space="preserve">    I Порески приходи</t>
  </si>
  <si>
    <t xml:space="preserve">    II Непорески приходи</t>
  </si>
  <si>
    <t xml:space="preserve">   III Грантови</t>
  </si>
  <si>
    <t xml:space="preserve">   IV Трансфери</t>
  </si>
  <si>
    <t xml:space="preserve">    I Текући расходи</t>
  </si>
  <si>
    <t xml:space="preserve">    I Примици за нефинансијску имовину</t>
  </si>
  <si>
    <t xml:space="preserve">    II Издаци за нефинансијску имовину</t>
  </si>
  <si>
    <t xml:space="preserve">    II Издаци за отплату дугова</t>
  </si>
  <si>
    <t>Примици од узетих зајмова</t>
  </si>
  <si>
    <t>2. БУЏЕТСКИ ПРИХОДИ И ПРИМИЦИ ЗА НЕФИНАНСИЈСКУ ИМОВИНУ</t>
  </si>
  <si>
    <t>БУЏЕТСКИ ПРИХОДИ  ( I+II+III+IV )</t>
  </si>
  <si>
    <t>Порески и непорески приходи (71+72)</t>
  </si>
  <si>
    <t>Порези на приходе од пољопр.и шумарства</t>
  </si>
  <si>
    <t>порез на приход од самост.дјелат.</t>
  </si>
  <si>
    <t>порез на прих. од самост.дј.у паушалном изн.</t>
  </si>
  <si>
    <t>порез на лична примања</t>
  </si>
  <si>
    <t>порез на лична прим.лица која самост.об.дјел.</t>
  </si>
  <si>
    <t>порез на имовину</t>
  </si>
  <si>
    <t>порез на непокретности</t>
  </si>
  <si>
    <t>порез на наслијеђе и поклоне</t>
  </si>
  <si>
    <t>порез  на пренос непокрет. и права</t>
  </si>
  <si>
    <t>Приходи од финанс. и нефинанс. имовине</t>
  </si>
  <si>
    <t>приходи од земљишне ренте</t>
  </si>
  <si>
    <t>приходи од камата на новчана средства</t>
  </si>
  <si>
    <t>Административне накнаде и таксе</t>
  </si>
  <si>
    <t>општинске административне таксе</t>
  </si>
  <si>
    <t>Комуналне накнаде и таксе</t>
  </si>
  <si>
    <t>комуналне таксе на фирму</t>
  </si>
  <si>
    <t>ком.таксе за коришт.прост.на јавним површ.</t>
  </si>
  <si>
    <t>комуналне таксе за коришт.рекл.паноа</t>
  </si>
  <si>
    <t>Накнаде по разним основама</t>
  </si>
  <si>
    <t>накнаде за уређивање грађевин. земљишта</t>
  </si>
  <si>
    <t>накнаде за кориштење грађевин. земљишта</t>
  </si>
  <si>
    <t>накнада за коришт.шума и шумског земљ.</t>
  </si>
  <si>
    <t>накнада за об. послова од општег инт.у шумама</t>
  </si>
  <si>
    <t>накнаде за воду</t>
  </si>
  <si>
    <t>накн. за коришт.комун.добара од општ.инт.</t>
  </si>
  <si>
    <t>накн.за воде за индустријске процесе</t>
  </si>
  <si>
    <t>ср.за фин.посебних мјера заштите од пожара</t>
  </si>
  <si>
    <t>накн.за коришт.прир.ресурса за произ.ел.ен.</t>
  </si>
  <si>
    <t>Приходи од пружања јавних услуга</t>
  </si>
  <si>
    <t>приходи Центра за социјални рад</t>
  </si>
  <si>
    <t>приходи ПУ "Први кораци"</t>
  </si>
  <si>
    <t>приходи СШЦ "Милорад Влачић"</t>
  </si>
  <si>
    <t>приходи Народна библиотека</t>
  </si>
  <si>
    <t>новчане казне</t>
  </si>
  <si>
    <t>остали општински непорески приходи</t>
  </si>
  <si>
    <t xml:space="preserve">    III Грантови</t>
  </si>
  <si>
    <t xml:space="preserve">    IV Трансфери</t>
  </si>
  <si>
    <t xml:space="preserve">трансфери буџету из гранта за неразвијене </t>
  </si>
  <si>
    <t>трансфери за пројекте из области пољопривреде</t>
  </si>
  <si>
    <t xml:space="preserve">трансфери Центру за социјални рад </t>
  </si>
  <si>
    <t>ПРИМИЦИ ЗА НЕФИНАНСИЈСКУ ИМОВИНУ ( V )</t>
  </si>
  <si>
    <t xml:space="preserve">    V Примици за нефинансијску имовину</t>
  </si>
  <si>
    <t>Примици за зграде и објекте</t>
  </si>
  <si>
    <t>Примици за биолошку имовину</t>
  </si>
  <si>
    <t>Примици за непроизведену сталну им. (земљиште)</t>
  </si>
  <si>
    <t>УКУПНИ БУЏЕТСКИ ПРИХОДИ И ПРИМИЦИ</t>
  </si>
  <si>
    <t xml:space="preserve">ЗА НЕФИНАНСИЈСКУ ИМОВИНУ: </t>
  </si>
  <si>
    <t xml:space="preserve">    I Примици од задуживања</t>
  </si>
  <si>
    <t>Примици од задуживања</t>
  </si>
  <si>
    <t>3. БУЏЕТСКИ РАСХОДИ И ИЗДАЦИ ЗА НЕФИНАНСИЈСКУ ИМОВИНУ</t>
  </si>
  <si>
    <t>БУЏЕТСКИ РАСХОДИ</t>
  </si>
  <si>
    <t xml:space="preserve">    Текући расходи</t>
  </si>
  <si>
    <t>Расходи за бруто накнаде тр. и личних прим. запосл.</t>
  </si>
  <si>
    <t>Расходи по основу коришћења роба и услуга</t>
  </si>
  <si>
    <t>Расходи по осн. утрошка енергије, ком.и комуникац.усл.</t>
  </si>
  <si>
    <t>Расходи за режијски материјал</t>
  </si>
  <si>
    <t>Расходи за материјал за посебне намјене</t>
  </si>
  <si>
    <t>Расходи за текуће одржавање</t>
  </si>
  <si>
    <t>Расходи по основу путовања и смјештаја</t>
  </si>
  <si>
    <t>Расходи за стручне услуге</t>
  </si>
  <si>
    <t>Расходи за одрж. јавних површина и зашт.животне ср.</t>
  </si>
  <si>
    <t>Расходи финансирања и други финан. трошкови</t>
  </si>
  <si>
    <t>Расходи по основу камата на примљене зајмове у земљи</t>
  </si>
  <si>
    <t>Грантови у земљи</t>
  </si>
  <si>
    <t>Дознаке на име социјалне заштите из буџета</t>
  </si>
  <si>
    <t>Дознаке грађанима које се испл.из буџета</t>
  </si>
  <si>
    <t>Дознаке пружаоцима услуга соц.осигурања</t>
  </si>
  <si>
    <t>******</t>
  </si>
  <si>
    <t>Буџетска резерва</t>
  </si>
  <si>
    <t>ИЗДАЦИ ЗА НЕФИНАНСИЈСКУ ИМОВИНУ</t>
  </si>
  <si>
    <t xml:space="preserve">    Издаци за нефинансијску имовину</t>
  </si>
  <si>
    <t>Издаци за изградњу и прибављање зграда и објеката</t>
  </si>
  <si>
    <t>Издаци за инвестиционо одрж. реконстр. и адаптацију</t>
  </si>
  <si>
    <t>Издаци за набавку постројења и опреме</t>
  </si>
  <si>
    <t>Издаци за залихе матер. робе и ситног инвентара</t>
  </si>
  <si>
    <t>Издаци за залихе материјала, робе и ситног инвентара</t>
  </si>
  <si>
    <t>УКУПНИ БУЏЕТСКИ РАСХОДИ И ИЗДАЦИ</t>
  </si>
  <si>
    <t xml:space="preserve">4. РАЧУН ФИНАНСИРАЊА </t>
  </si>
  <si>
    <t>Издаци за отплату главнице примљених зајмова у земљи</t>
  </si>
  <si>
    <t>Накнаде за скупшт.одборнике и комисије</t>
  </si>
  <si>
    <t>Накнаде скупшт. одборницима- бруто</t>
  </si>
  <si>
    <t>накнаде скупштинским одборницима - нето</t>
  </si>
  <si>
    <t>накнаде скупшт.одборницима -порези и допр.</t>
  </si>
  <si>
    <t>Накнаде за рад у комисијама- бруто</t>
  </si>
  <si>
    <t>накнаде за рад у комисијама- нето</t>
  </si>
  <si>
    <t>накнаде за рад у комисијама- пор.и допр.</t>
  </si>
  <si>
    <t>Текући грантови</t>
  </si>
  <si>
    <t>политичке странке у СО-е Власеница</t>
  </si>
  <si>
    <t xml:space="preserve"> Укупно потрошачка јединица 01160110</t>
  </si>
  <si>
    <t>Број потрошачке јединице:01160120</t>
  </si>
  <si>
    <t xml:space="preserve">текуће дознаке грађанима </t>
  </si>
  <si>
    <t xml:space="preserve"> Укупно потрошачка јединица 01160120</t>
  </si>
  <si>
    <t>Број потрошачке јединице:01160130</t>
  </si>
  <si>
    <t>Расходи за кориштење роба и услуга</t>
  </si>
  <si>
    <t>расходи за енергију.ком.и комуникац.усл.</t>
  </si>
  <si>
    <t>трошкови енергије</t>
  </si>
  <si>
    <t>трошкови ЕЕ-Одјељење</t>
  </si>
  <si>
    <t>трошкови енергије-гријање</t>
  </si>
  <si>
    <t>трошкови комуналн.и комуникац. услуга</t>
  </si>
  <si>
    <t>трошкови за воду и канализацију</t>
  </si>
  <si>
    <t>трошкови одвоза смећа</t>
  </si>
  <si>
    <t>трошкови ПТТ</t>
  </si>
  <si>
    <t>набавка материјала</t>
  </si>
  <si>
    <t>трошкови текућег одржавања</t>
  </si>
  <si>
    <t>услуге поправки и одржавања Зграде</t>
  </si>
  <si>
    <t>услуге поправки и одржавања опреме</t>
  </si>
  <si>
    <t>мат. и услуге поправки и одржавања возила</t>
  </si>
  <si>
    <t>расходи за путовање и смјештај</t>
  </si>
  <si>
    <t xml:space="preserve">путни трошкови и трошк.смјештаја </t>
  </si>
  <si>
    <t xml:space="preserve">трошкови горива </t>
  </si>
  <si>
    <t>расходи за стручне услуге</t>
  </si>
  <si>
    <t>расходи за усл.платног промета -банке</t>
  </si>
  <si>
    <t>расходи за услуге осигурања</t>
  </si>
  <si>
    <t xml:space="preserve">услуге медија </t>
  </si>
  <si>
    <t>услуге јавног информисања</t>
  </si>
  <si>
    <t>лаборат.услуге</t>
  </si>
  <si>
    <t xml:space="preserve">остале  стручне услуге </t>
  </si>
  <si>
    <t>остали расходи</t>
  </si>
  <si>
    <t>услуге стручног образовања</t>
  </si>
  <si>
    <t>услуге репрезентације</t>
  </si>
  <si>
    <t>услуге прослава</t>
  </si>
  <si>
    <t>остали трошкови</t>
  </si>
  <si>
    <t>Текући грант - Синдикат АСО</t>
  </si>
  <si>
    <t>Текуће дознаке грађанима</t>
  </si>
  <si>
    <t>помоћи демобилис.борцима</t>
  </si>
  <si>
    <t>помоћи расељеним и повратницима</t>
  </si>
  <si>
    <t>Текући расходи - укупно</t>
  </si>
  <si>
    <t>набавка ауто-гума</t>
  </si>
  <si>
    <t xml:space="preserve"> Укупно потрошачка јeдиница 01160130</t>
  </si>
  <si>
    <t>Број потрошачке јединице:01160140</t>
  </si>
  <si>
    <t>Расходи за бруто плате запослених</t>
  </si>
  <si>
    <t>плата запослених - нето</t>
  </si>
  <si>
    <t>порези и доприноси на плату</t>
  </si>
  <si>
    <t>Расходи за бруто накнаде запослених</t>
  </si>
  <si>
    <t>накнаде за превоз запослених</t>
  </si>
  <si>
    <t>порези и доприн. на накнаде запослених</t>
  </si>
  <si>
    <t>Расходи за бруто накнаде волонтерима</t>
  </si>
  <si>
    <t>Расходи за накнаде волонтерима-нето</t>
  </si>
  <si>
    <t xml:space="preserve"> Укупно потрошачка јeдиница 01160140</t>
  </si>
  <si>
    <t>Број потрошачке јединице:01160150</t>
  </si>
  <si>
    <t>Трошкови материјала и услуга</t>
  </si>
  <si>
    <t>превентивна заштита дјеце</t>
  </si>
  <si>
    <t>трошкови лијечења неосигураних лица</t>
  </si>
  <si>
    <t>услуге мртвозорства</t>
  </si>
  <si>
    <t>Цивилна заштита</t>
  </si>
  <si>
    <t>Текуће и капит. помоћи - укупно</t>
  </si>
  <si>
    <t>(субвенције,грантови и дознаке)</t>
  </si>
  <si>
    <t>Tекући грантови</t>
  </si>
  <si>
    <t xml:space="preserve">ОО Црвени крст Власеница </t>
  </si>
  <si>
    <t>Народна кухиња</t>
  </si>
  <si>
    <t>ХО "Мерхамет" Власеница</t>
  </si>
  <si>
    <t>Спорт</t>
  </si>
  <si>
    <t>Помоћ вјерским заједницама</t>
  </si>
  <si>
    <t>Борачка организација Власеница</t>
  </si>
  <si>
    <t>ООППБ и НЦ Власеница</t>
  </si>
  <si>
    <t>Удружење РВИ Власеница</t>
  </si>
  <si>
    <t>СУБНОР</t>
  </si>
  <si>
    <t>Међуопшт. организација слијепих  Власеница</t>
  </si>
  <si>
    <t>Дом здравља Власеница</t>
  </si>
  <si>
    <t>ОШ "Вук Караџић" Власеница</t>
  </si>
  <si>
    <t>СПКД "Просвjета" Власеница</t>
  </si>
  <si>
    <t>БЗК  "Препород" Власеница</t>
  </si>
  <si>
    <t>Књижевни клуб "Луча" Власеница</t>
  </si>
  <si>
    <t>Туристичка организација Власеница</t>
  </si>
  <si>
    <t>Удружење пензионера Власеница</t>
  </si>
  <si>
    <t>Остали грантови- накнада волонтерима</t>
  </si>
  <si>
    <t>стипендије</t>
  </si>
  <si>
    <t>награде талентима-најбољим ученицима</t>
  </si>
  <si>
    <t>превоз ђака</t>
  </si>
  <si>
    <t xml:space="preserve">помоћ у случају штете (за стоку) </t>
  </si>
  <si>
    <t>помоћ у сл. елементарних непогода</t>
  </si>
  <si>
    <t>суфинансирање треће вјештачке оплодње</t>
  </si>
  <si>
    <t xml:space="preserve"> Укупно потрошачка јeдиница 01160150</t>
  </si>
  <si>
    <t>Број потрошачке јединице:01160160</t>
  </si>
  <si>
    <t>Средства за посебне намјене</t>
  </si>
  <si>
    <t>одржавање лок.некатег.путева и мостова</t>
  </si>
  <si>
    <t>трошкови комуналне инфраструктуре</t>
  </si>
  <si>
    <t xml:space="preserve">трошкови одржавања чистоће </t>
  </si>
  <si>
    <t>трошкови ЕЕ-јавна расвјета</t>
  </si>
  <si>
    <t>Капитални грантови</t>
  </si>
  <si>
    <t>суфинансирање зграда ЗЕВ</t>
  </si>
  <si>
    <t xml:space="preserve"> Укупно потрошачка јeдиница 01160160</t>
  </si>
  <si>
    <t>Број потрошачке јединице:01160190</t>
  </si>
  <si>
    <t>камата на кредитe</t>
  </si>
  <si>
    <t>камата на кредит - ИРБ</t>
  </si>
  <si>
    <t>отплата кредита</t>
  </si>
  <si>
    <t>отплата кредита - ИРБ</t>
  </si>
  <si>
    <t xml:space="preserve"> Укупно потрошачка јeдиница 01160190</t>
  </si>
  <si>
    <t>УКУПНО ОПШТИНСКА УПРАВА</t>
  </si>
  <si>
    <t>Број потрошачке јединице:01160300</t>
  </si>
  <si>
    <t>трошкови комунал. и комуникац.услуга</t>
  </si>
  <si>
    <t>бруто накнаде волонтерима</t>
  </si>
  <si>
    <t>бруто накнаде за чланове управног одбора</t>
  </si>
  <si>
    <t>бруто накнаде члановима комисија</t>
  </si>
  <si>
    <t>Средства за посебне намјене-социјална заштита</t>
  </si>
  <si>
    <t>Текуће дознаке корисн.социјалне заштите</t>
  </si>
  <si>
    <t>стална социјална помоћ</t>
  </si>
  <si>
    <t>туђа њега и помоћ</t>
  </si>
  <si>
    <t>једнократне помоћи</t>
  </si>
  <si>
    <t>Дознаке пружаоцима усл.соц.заштите</t>
  </si>
  <si>
    <t>Дознаке устан.соц.зашт.за смјештај штићеника</t>
  </si>
  <si>
    <t>Остале дознаке пружаоцима соц.заштите</t>
  </si>
  <si>
    <t xml:space="preserve"> Укупно потрошачка јeдиница 01160300</t>
  </si>
  <si>
    <t xml:space="preserve">   образовање и вaспитање  "Први кораци"</t>
  </si>
  <si>
    <t>Број потрошачке јединице:01160400</t>
  </si>
  <si>
    <t>расходи за ост.материјал за посебне намјене</t>
  </si>
  <si>
    <t xml:space="preserve"> Укупно потрошачка јeдиница 01160400</t>
  </si>
  <si>
    <t>Број потрошачке јединице:08150065</t>
  </si>
  <si>
    <t>накнаде трошкова запослених-нето</t>
  </si>
  <si>
    <t>набавка режијског материјала</t>
  </si>
  <si>
    <t>набавка материјала за посебне намјене</t>
  </si>
  <si>
    <t>трошкови горива</t>
  </si>
  <si>
    <t>511000</t>
  </si>
  <si>
    <t xml:space="preserve"> Укупно потрошачка јeдиница 08150065</t>
  </si>
  <si>
    <t>Број потрошачке јединице:08180023</t>
  </si>
  <si>
    <t xml:space="preserve"> Укупно потрошачка јeдиница 08180023</t>
  </si>
  <si>
    <t>Број потрошачке јединице: 01160200</t>
  </si>
  <si>
    <t xml:space="preserve"> Укупно потрошачка јeдиница 01160200</t>
  </si>
  <si>
    <t>УКУПНО РАСХОДИ БУЏЕТА</t>
  </si>
  <si>
    <t xml:space="preserve">                    5. БУЏЕТСКИ РАСХОДИ И ИЗДАЦИ ПО КОРИСНИЦИМА</t>
  </si>
  <si>
    <t xml:space="preserve">                        ОРГАНИЗАЦИОНА КЛАСИФИКАЦИЈА</t>
  </si>
  <si>
    <t>.01</t>
  </si>
  <si>
    <t>Опште јавне услуга</t>
  </si>
  <si>
    <t>.02</t>
  </si>
  <si>
    <t>Одбрана</t>
  </si>
  <si>
    <t>.03</t>
  </si>
  <si>
    <t>Јавни ред и сигурност</t>
  </si>
  <si>
    <t>.04</t>
  </si>
  <si>
    <t>Економски послови</t>
  </si>
  <si>
    <t>.05</t>
  </si>
  <si>
    <t>Заштита човјекове околине</t>
  </si>
  <si>
    <t>.06</t>
  </si>
  <si>
    <t>Стамб. и заједнички послови</t>
  </si>
  <si>
    <t>.07</t>
  </si>
  <si>
    <t>Здравство</t>
  </si>
  <si>
    <t>.08</t>
  </si>
  <si>
    <t>Рекреација, култура и религија</t>
  </si>
  <si>
    <t>.09</t>
  </si>
  <si>
    <t>Образовање</t>
  </si>
  <si>
    <t>.10</t>
  </si>
  <si>
    <t>Социјална заштита</t>
  </si>
  <si>
    <t>УКУПНО</t>
  </si>
  <si>
    <t>Остало - Некласификовани расходи</t>
  </si>
  <si>
    <t>Приходи</t>
  </si>
  <si>
    <t>Примици за нефинансијску имовину</t>
  </si>
  <si>
    <t>Расходи</t>
  </si>
  <si>
    <t>Издаци за нефинансијску имовину</t>
  </si>
  <si>
    <t>Општинска изборна комисија</t>
  </si>
  <si>
    <t>Доприноси на лична примања, накнаде и прих.осиг.</t>
  </si>
  <si>
    <t>Доприноси за социјално осигурање</t>
  </si>
  <si>
    <t>помоћи пород. погинулих бораца и РВИ</t>
  </si>
  <si>
    <t>Ж. НЕТО ЗАДУЖИВАЊЕ ( I-II )</t>
  </si>
  <si>
    <t xml:space="preserve">    I Примици од финансијске имовине</t>
  </si>
  <si>
    <t>Примици од финансијске имовине</t>
  </si>
  <si>
    <t xml:space="preserve">    II Издаци за финансијску имовину</t>
  </si>
  <si>
    <t>Издаци за финансијску имовину</t>
  </si>
  <si>
    <t>Е. НЕТО ПРИМИЦИ ОД ФИНАНСИЈСКЕ ИМОВИНЕ ( I- II )</t>
  </si>
  <si>
    <t>Примици од наплате датих зајмова</t>
  </si>
  <si>
    <t>Издаци за финснијску имовину</t>
  </si>
  <si>
    <t>НЕТО ПРИМИЦИ ОД ФИНАНСИЈСКЕ ИМОВИНЕ</t>
  </si>
  <si>
    <t>НЕТО ЗАДУЖИВАЊЕ</t>
  </si>
  <si>
    <t>Ф И Н А Н С И Р А Њ Е</t>
  </si>
  <si>
    <t xml:space="preserve">          </t>
  </si>
  <si>
    <t xml:space="preserve">      </t>
  </si>
  <si>
    <t>порез на добитке од игара на срећу</t>
  </si>
  <si>
    <t>комуналне таксе на држање моторних возила</t>
  </si>
  <si>
    <t>комуналне таксе за држање средстава за игру</t>
  </si>
  <si>
    <t>услуге одржавања рачунарских програма</t>
  </si>
  <si>
    <t>порези на терет послодавца</t>
  </si>
  <si>
    <t>накнадa за топли оброк и регрес запослених</t>
  </si>
  <si>
    <t>чланарина у Савезу општина и градова</t>
  </si>
  <si>
    <t>Општинске културне манифестације</t>
  </si>
  <si>
    <t>акцизе</t>
  </si>
  <si>
    <t>комуналне таксе на остале предмете таксирања</t>
  </si>
  <si>
    <t>остале накнаде запосленим</t>
  </si>
  <si>
    <t>остали непоменути расходи</t>
  </si>
  <si>
    <t>путни трошкови и трошкови смјештаја</t>
  </si>
  <si>
    <t>стручне услуге</t>
  </si>
  <si>
    <r>
      <t>нето накнаде трошкова запослених-</t>
    </r>
    <r>
      <rPr>
        <b/>
        <i/>
        <sz val="11"/>
        <rFont val="Arial"/>
        <charset val="238"/>
      </rPr>
      <t>укупнo</t>
    </r>
  </si>
  <si>
    <t>накнаде за топли оброк  запослених</t>
  </si>
  <si>
    <t>Издаци за нематеријалну произведену имовину</t>
  </si>
  <si>
    <t>издаци за отплату неизм. обавеза из ранијих година</t>
  </si>
  <si>
    <t xml:space="preserve">издаци за отплату осталих обавеза </t>
  </si>
  <si>
    <t>****</t>
  </si>
  <si>
    <t xml:space="preserve">Покровитељство ауто-трке </t>
  </si>
  <si>
    <t>помоћ породицама са четворо и више дјеце</t>
  </si>
  <si>
    <t>расходи за текуће одржавање</t>
  </si>
  <si>
    <t>Назив потрошачке јединице:Стручна служба Скупштине општине</t>
  </si>
  <si>
    <t>Број потрошачке јединице: 01160110</t>
  </si>
  <si>
    <t>Назив потрошачке јединице: Стручна служба Начелника општине</t>
  </si>
  <si>
    <t>Назив потрошачке јединице:Одјељење за општу управу</t>
  </si>
  <si>
    <t>Назив потрошачке јединице:Одјељење за финансије</t>
  </si>
  <si>
    <t>Назив потрошачке јединице:Одјељење за привреду,</t>
  </si>
  <si>
    <t xml:space="preserve">   </t>
  </si>
  <si>
    <t xml:space="preserve">    друштвене дјелатности и инспекцијске послове</t>
  </si>
  <si>
    <t xml:space="preserve">                 </t>
  </si>
  <si>
    <t>Назив потрошачке јединице:Остала буџетска потрошња</t>
  </si>
  <si>
    <t>Назив потрошачке јединице:Центар за социјални рад</t>
  </si>
  <si>
    <t xml:space="preserve">Назив потрошачке јединице:Установа за предшколско </t>
  </si>
  <si>
    <t>Назив потрошачке јединице: ЈУ Народна библиотека</t>
  </si>
  <si>
    <t>Назив потрошачке јединице: Мјесне заједнице</t>
  </si>
  <si>
    <t xml:space="preserve">                   </t>
  </si>
  <si>
    <t xml:space="preserve"> 6. ФУНКЦИОНАЛНА КЛАСИФИКАЦИЈА БУЏЕТСКИХ РАСХОДА </t>
  </si>
  <si>
    <t xml:space="preserve">   И НЕТО ИЗДАТАКА ЗА НЕФИНАНСИЈСКУ ИМОВИНУ </t>
  </si>
  <si>
    <t>7.  РЕКАПИТУЛАЦИЈА</t>
  </si>
  <si>
    <t>Назив потрошачке јединице:СШЦ "Милорад Влачић"</t>
  </si>
  <si>
    <t>Остали грантови</t>
  </si>
  <si>
    <t>бруто накнаде по уговору о дјелу</t>
  </si>
  <si>
    <t>посебна републичка такса на нафтне деривате</t>
  </si>
  <si>
    <t>накнада за промјену намјене пољопривредног земљишта</t>
  </si>
  <si>
    <t>Примици за финансијску имовину</t>
  </si>
  <si>
    <t xml:space="preserve">  5. БУЏЕТСКИ РАСХОДИ И ИЗДАЦИ ПО КОРИСНИЦИМА</t>
  </si>
  <si>
    <t>ОРГАНИЗАЦИОНА КЛАСИФИКАЦИЈА</t>
  </si>
  <si>
    <t xml:space="preserve">                                                                                              Остварени резултат текућег периода (I -II)</t>
  </si>
  <si>
    <t>Накнаде члановима Одбора за жалбе - бруто</t>
  </si>
  <si>
    <t>накнаде за рад у Одбору за жалбе- нето</t>
  </si>
  <si>
    <t>накнаде за рад у Одбору за жалбе- пор.и допр.</t>
  </si>
  <si>
    <t>бруто накнаде члановима ОИК-а</t>
  </si>
  <si>
    <t>расходи за поклоне</t>
  </si>
  <si>
    <t>бруто накнада по уговору о дјелу</t>
  </si>
  <si>
    <t>приходи од давања у закуп објеката</t>
  </si>
  <si>
    <t>Расходи за бруто накнаде за привр.и повр.послове</t>
  </si>
  <si>
    <t>трошкови енергије и комуналних услуга</t>
  </si>
  <si>
    <t xml:space="preserve">    I Укупно (1+2+3+4+5)</t>
  </si>
  <si>
    <t>Индиректни порези прикупљени преко УИО</t>
  </si>
  <si>
    <t>Приходи од фин.и нефин.имовине и трансакција размјене унутар и између јединица власти</t>
  </si>
  <si>
    <t>Трансф. између различитих јединица власти</t>
  </si>
  <si>
    <t>Трансф. унутар исте јединице власти</t>
  </si>
  <si>
    <t>Расходи финансирања и др.финансијски трошк.</t>
  </si>
  <si>
    <t>Расходи финансирања, други фин.тр. и расходи транс. размјене између или унутар јединица власти</t>
  </si>
  <si>
    <t>Расходи по судским рјешењима</t>
  </si>
  <si>
    <t>Трансфери између различитих јединица власти</t>
  </si>
  <si>
    <t>Трансфери унутар исте јединице власти</t>
  </si>
  <si>
    <t xml:space="preserve">    II Трансфери између и унутар јединица власти</t>
  </si>
  <si>
    <t>Примици за произведену сталну имовину</t>
  </si>
  <si>
    <t>Издаци за нефинансијску имовину из трансакција између или унутар јединица власти</t>
  </si>
  <si>
    <t xml:space="preserve">    III Издаци за нефинансијску имовину из трансакција између или унутар јединица власти</t>
  </si>
  <si>
    <t>Расходи за лична примања запослених</t>
  </si>
  <si>
    <t>Примици од финансијске имовине из трансакција између или унутар јединица власти</t>
  </si>
  <si>
    <t>Издаци за финансијску имовину из трансакција између или унутар јединица власти</t>
  </si>
  <si>
    <t>Примици од задуживања из трансакција између или унутар јединица власти</t>
  </si>
  <si>
    <t>Издаци за отплату дугова из трансакција између или унутар јединица власти</t>
  </si>
  <si>
    <t>З. ОСТАЛИ НЕТО ПРИМИЦИ ( I-II )</t>
  </si>
  <si>
    <t xml:space="preserve">    I Остали примици</t>
  </si>
  <si>
    <t>Остали примици</t>
  </si>
  <si>
    <t>Остали примици из трансакција између или унутар јединица власти</t>
  </si>
  <si>
    <r>
      <t xml:space="preserve"> </t>
    </r>
    <r>
      <rPr>
        <b/>
        <sz val="11"/>
        <rFont val="Arial"/>
        <family val="2"/>
        <charset val="238"/>
      </rPr>
      <t xml:space="preserve">   II Остали издаци</t>
    </r>
  </si>
  <si>
    <t>Остали издаци</t>
  </si>
  <si>
    <t>Остали издаци из трансакција између или унутар јединица власти</t>
  </si>
  <si>
    <t>И. РАСПОДЈЕЛА СУФИЦИТА ИЗ РАНИЈЕГ ПЕРИОДА</t>
  </si>
  <si>
    <t>Ђ. НЕТО ФИНАНСИРАЊЕ (Е+Ж+З+И)</t>
  </si>
  <si>
    <t>индиректни порези прикупљени преко УИО - збирно</t>
  </si>
  <si>
    <t xml:space="preserve">порези на промет производа </t>
  </si>
  <si>
    <t>порези на промет услуга</t>
  </si>
  <si>
    <t>Приходи од фин.и нефин.имовине и трансакција са другим јединицама власти</t>
  </si>
  <si>
    <t>Приходи од фин.и нефин.имовине и трансакција унутар исте јединице власти</t>
  </si>
  <si>
    <t>Расходи за накнаду плата запослених за вријеме боловања (бруто)</t>
  </si>
  <si>
    <t>Расходи за отпремнине и једнократне помоћи (бруто)</t>
  </si>
  <si>
    <t>Остали некласификовани расходи</t>
  </si>
  <si>
    <t>РАСПОДЈЕЛА СУФИЦИТА ИЗ РАНИЈЕГ ПЕРИОДА</t>
  </si>
  <si>
    <t>Издаци за непроизведену сталну имовину</t>
  </si>
  <si>
    <t>Издаци за прибављање земљишта</t>
  </si>
  <si>
    <t>расходи за услуге дератизације</t>
  </si>
  <si>
    <t>Расходи за отпремнине и једнократне пом. (бруто)</t>
  </si>
  <si>
    <t>Царине и увозне дажбине</t>
  </si>
  <si>
    <t>Дознаке на име соц.заштите које се испл.институц. Обав.соц.осигурања</t>
  </si>
  <si>
    <t>издаци за суфинансирање пројеката</t>
  </si>
  <si>
    <t>Ловачко удружење Игришта Власеница</t>
  </si>
  <si>
    <t>ЈУ Културни центар Власеница</t>
  </si>
  <si>
    <t>Омладинска организација Власеница</t>
  </si>
  <si>
    <t>издаци за пројектну документацију</t>
  </si>
  <si>
    <t>издаци за реконструкцију и инвест.одржавање</t>
  </si>
  <si>
    <t xml:space="preserve">набавка канцеларијског намјештаја и опреме </t>
  </si>
  <si>
    <t>накнаде запослених-дневнице за сл.путовања</t>
  </si>
  <si>
    <t>Подстицајна средства за мала и средња предузећа</t>
  </si>
  <si>
    <t>Шумарски факултет Власеница</t>
  </si>
  <si>
    <t>издаци за изградњу лед јавне расвјете у граду</t>
  </si>
  <si>
    <t>издаци за постављање видео надзора у граду</t>
  </si>
  <si>
    <t>ОСТАЛИ НЕТО ПРИМИЦИ</t>
  </si>
  <si>
    <t>1. ОПШТИ ДИО</t>
  </si>
  <si>
    <t>украшавање града за Нову годину</t>
  </si>
  <si>
    <t>одржавање уличне расвјете</t>
  </si>
  <si>
    <t>трошкови зимске службе</t>
  </si>
  <si>
    <t>Расходи за накнаде волонтерима-пор.и допр.</t>
  </si>
  <si>
    <t>Обрађивач:</t>
  </si>
  <si>
    <t>Одјељење за финансије</t>
  </si>
  <si>
    <t>трансфери од јединица локалне самоуправе</t>
  </si>
  <si>
    <t>Суфинансирање пројеката</t>
  </si>
  <si>
    <t>Трансфери између и унутар јединица власти</t>
  </si>
  <si>
    <t>трансфери ентитету</t>
  </si>
  <si>
    <t>трансфери јединицама локалне самоуправе</t>
  </si>
  <si>
    <t>трансфери фондовима обавезног осигурања</t>
  </si>
  <si>
    <t>Б.БУЏЕТСКИ РАСХОДИ ( I+II+III )</t>
  </si>
  <si>
    <t xml:space="preserve">    III Буџетска резерва</t>
  </si>
  <si>
    <t>Г. НЕТО ИЗДАЦИ ЗА НЕФИНАНСИЈСКУ ИМОВИНУ ( I- II-III )</t>
  </si>
  <si>
    <t xml:space="preserve"> Трансфери између и унутар јединица власти</t>
  </si>
  <si>
    <t>Издаци за накнаду плате за вријеме боловања који се рефундирају од фонда обавезног социјалног осигурања</t>
  </si>
  <si>
    <t xml:space="preserve">Расходи за лична примања запослених </t>
  </si>
  <si>
    <t>Остали издаци из трансакције са другим јединицама власти</t>
  </si>
  <si>
    <t>трошкови за провођење избора</t>
  </si>
  <si>
    <t>правне и административне услуге</t>
  </si>
  <si>
    <t>издаци за набавку опреме</t>
  </si>
  <si>
    <t>издаци за инвестиционо одржавање</t>
  </si>
  <si>
    <t>помоћ радницима ПЗ "Полет"</t>
  </si>
  <si>
    <t xml:space="preserve">бруто накнаде за уговоре о дјелу </t>
  </si>
  <si>
    <t>Пројекат "Огледно поље"</t>
  </si>
  <si>
    <t>Суфинансирање пројеката у области пољопривреде</t>
  </si>
  <si>
    <t>Број потрошачке јединице:</t>
  </si>
  <si>
    <t xml:space="preserve"> Укупно потрошачка јединица </t>
  </si>
  <si>
    <t>чланарина у Ватрогасном савезу РС</t>
  </si>
  <si>
    <t>средства за техничко опремање ВД Власеница</t>
  </si>
  <si>
    <t>Сајам пољопривреде и привреде у Власеници</t>
  </si>
  <si>
    <t>издаци за отплату осталих дугова - издате гаранције (ЈП Регионална депонија Зворник)</t>
  </si>
  <si>
    <t>издаци за отплату неизмирених  обавеза из ранијих година</t>
  </si>
  <si>
    <t xml:space="preserve">Грантови </t>
  </si>
  <si>
    <t>Текући грантови из земље</t>
  </si>
  <si>
    <t>Текући грантови из иностранства</t>
  </si>
  <si>
    <t>Назив потрошачке јединице: Територијална ватрогасна јединица Власеница</t>
  </si>
  <si>
    <t>приходи Територијалне ватрогасне јединице Власеница</t>
  </si>
  <si>
    <t>текуће одржавање возила</t>
  </si>
  <si>
    <t>уређење и стамбено-комуналне послове</t>
  </si>
  <si>
    <t xml:space="preserve">Назив потрошачке јединице: Одјељење за просторно </t>
  </si>
  <si>
    <t>издаци за изградњу и прибављање осталих објеката</t>
  </si>
  <si>
    <t xml:space="preserve">издаци за изградњу Студентско-ђачког дома "Србија" </t>
  </si>
  <si>
    <t>расходи за услуге осугурања</t>
  </si>
  <si>
    <t>остале помоћи појединцима</t>
  </si>
  <si>
    <t>Удружење логораша Регије Бирач</t>
  </si>
  <si>
    <t>Удружење за подршку и развој "АУРА"</t>
  </si>
  <si>
    <t>суфинансирање пројекта Опоравак од поплава (УНДП)</t>
  </si>
  <si>
    <t xml:space="preserve">    II Укупно (7+8+9+10+11)</t>
  </si>
  <si>
    <t>Табела 1</t>
  </si>
  <si>
    <t>Табела 2</t>
  </si>
  <si>
    <t>ЗУ</t>
  </si>
  <si>
    <t>ИУ</t>
  </si>
  <si>
    <t>1. Заједничке услуге</t>
  </si>
  <si>
    <t>2. Индивидуалне услуге</t>
  </si>
  <si>
    <t>УКУПНО (1+2)</t>
  </si>
  <si>
    <t>Трансфери између различитих нивоа власти</t>
  </si>
  <si>
    <t>Удружење обољелих од мултиплесклерозе</t>
  </si>
  <si>
    <t>издаци за израду Стратегије за младе</t>
  </si>
  <si>
    <t xml:space="preserve"> БУЏЕТ ЗА 2018. ГОДИНУ</t>
  </si>
  <si>
    <t>послови за безбједност саобраћаја</t>
  </si>
  <si>
    <t>издаци за суф. пројекта из безбједности саобраћаја</t>
  </si>
  <si>
    <t xml:space="preserve">Економ. код </t>
  </si>
  <si>
    <t>НАЧЕЛНИК ОПШТИНЕ ВЛАСЕНИЦА</t>
  </si>
  <si>
    <t>Мирослав Краљевић</t>
  </si>
  <si>
    <t xml:space="preserve"> ИЗВРШЕЊЕ БУЏЕТА ЗА ПЕРИОД 1.1-30.6.2018. ГОДИНЕ</t>
  </si>
  <si>
    <t>концесиона накн.за кориштење елекроенерг.изв.</t>
  </si>
  <si>
    <t>трансфери од фондова обавезног соц.осигурања</t>
  </si>
  <si>
    <t>бруто накнаде за уговоре о дјелу</t>
  </si>
  <si>
    <t>Пореска прекњижавања</t>
  </si>
  <si>
    <t>Ватрогасно друштво Власеница</t>
  </si>
  <si>
    <t>трошкови инвестиц.одрж.зграде</t>
  </si>
  <si>
    <t>расходи за отпремнине и једнократне помоћи</t>
  </si>
  <si>
    <t>Индекс (4/3 *100)</t>
  </si>
  <si>
    <t>Расходи за отпремнине (бруто)</t>
  </si>
  <si>
    <t>Награде ученицима</t>
  </si>
  <si>
    <t>КОРЕКЦИЈА</t>
  </si>
  <si>
    <t>Индекс (7/3 *100)</t>
  </si>
  <si>
    <t>трансфери од Владе РС за изградњу локалне инфрастр.</t>
  </si>
  <si>
    <t>трансфери Минист.рада и бор.инвал.заштите</t>
  </si>
  <si>
    <t>реконструкција ОШ Мишари</t>
  </si>
  <si>
    <t>издаци за изградњу објекта Ватрогасни дом</t>
  </si>
  <si>
    <t>издаци за асфалтирање пута Власеница-Ц.Ријека</t>
  </si>
  <si>
    <t>Број: 05/1-401-107/18</t>
  </si>
  <si>
    <t xml:space="preserve"> НАЦРТ РЕБАЛАНСА БУЏЕТА ЗА 2018. ГОДИНУ</t>
  </si>
  <si>
    <t>Датум: 18.10.2018. године</t>
  </si>
  <si>
    <t xml:space="preserve"> НАЦРТ БУЏЕТА ЗА 2019. ГОДИНУ</t>
  </si>
  <si>
    <t>накнада за кориштење минералних сировина</t>
  </si>
  <si>
    <t>НАЦРТ БУЏЕТА ОПШТИНЕ ВЛАСЕНИЦА ЗА 2019. ГОДИНУ</t>
  </si>
  <si>
    <t>Индекс 4/3 *100)</t>
  </si>
</sst>
</file>

<file path=xl/styles.xml><?xml version="1.0" encoding="utf-8"?>
<styleSheet xmlns="http://schemas.openxmlformats.org/spreadsheetml/2006/main">
  <fonts count="33">
    <font>
      <sz val="10"/>
      <name val="Arial"/>
      <charset val="238"/>
    </font>
    <font>
      <b/>
      <sz val="10"/>
      <name val="Arial"/>
      <family val="2"/>
      <charset val="238"/>
    </font>
    <font>
      <sz val="11"/>
      <name val="Arial"/>
      <charset val="238"/>
    </font>
    <font>
      <sz val="11"/>
      <name val="Arial"/>
      <family val="2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name val="Arial"/>
      <charset val="238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Arial"/>
      <charset val="238"/>
    </font>
    <font>
      <b/>
      <sz val="11"/>
      <name val="Arial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name val="Arial"/>
      <charset val="238"/>
    </font>
    <font>
      <b/>
      <sz val="14"/>
      <name val="Times New Roman"/>
      <family val="1"/>
      <charset val="238"/>
    </font>
    <font>
      <b/>
      <sz val="14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10"/>
      <name val="Arial"/>
      <family val="2"/>
      <charset val="238"/>
    </font>
    <font>
      <i/>
      <sz val="11"/>
      <name val="Arial"/>
      <family val="2"/>
    </font>
    <font>
      <sz val="11"/>
      <color indexed="10"/>
      <name val="Arial"/>
      <family val="2"/>
    </font>
    <font>
      <sz val="11"/>
      <color indexed="10"/>
      <name val="Arial"/>
      <family val="2"/>
      <charset val="238"/>
    </font>
    <font>
      <sz val="10"/>
      <name val="Arial"/>
      <family val="2"/>
    </font>
    <font>
      <i/>
      <sz val="14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9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10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8" fillId="0" borderId="0" xfId="0" applyFont="1" applyBorder="1"/>
    <xf numFmtId="0" fontId="3" fillId="0" borderId="7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4" fontId="4" fillId="0" borderId="3" xfId="0" applyNumberFormat="1" applyFont="1" applyBorder="1"/>
    <xf numFmtId="0" fontId="2" fillId="0" borderId="0" xfId="0" applyFont="1" applyBorder="1"/>
    <xf numFmtId="0" fontId="6" fillId="0" borderId="3" xfId="0" applyFont="1" applyBorder="1"/>
    <xf numFmtId="0" fontId="2" fillId="0" borderId="3" xfId="0" applyFont="1" applyBorder="1"/>
    <xf numFmtId="2" fontId="5" fillId="0" borderId="3" xfId="0" applyNumberFormat="1" applyFont="1" applyBorder="1"/>
    <xf numFmtId="4" fontId="5" fillId="0" borderId="3" xfId="0" applyNumberFormat="1" applyFont="1" applyBorder="1"/>
    <xf numFmtId="0" fontId="7" fillId="0" borderId="3" xfId="0" applyFont="1" applyBorder="1"/>
    <xf numFmtId="0" fontId="6" fillId="0" borderId="3" xfId="0" applyFont="1" applyBorder="1" applyAlignment="1">
      <alignment horizontal="right"/>
    </xf>
    <xf numFmtId="0" fontId="6" fillId="0" borderId="1" xfId="0" applyFont="1" applyBorder="1"/>
    <xf numFmtId="4" fontId="4" fillId="0" borderId="1" xfId="0" applyNumberFormat="1" applyFont="1" applyBorder="1"/>
    <xf numFmtId="0" fontId="2" fillId="0" borderId="1" xfId="0" applyFont="1" applyBorder="1"/>
    <xf numFmtId="0" fontId="10" fillId="0" borderId="3" xfId="0" applyFont="1" applyBorder="1" applyAlignment="1">
      <alignment horizontal="left"/>
    </xf>
    <xf numFmtId="0" fontId="10" fillId="0" borderId="3" xfId="0" applyFont="1" applyBorder="1"/>
    <xf numFmtId="0" fontId="7" fillId="0" borderId="3" xfId="0" applyFont="1" applyBorder="1" applyAlignment="1">
      <alignment horizontal="right"/>
    </xf>
    <xf numFmtId="0" fontId="7" fillId="0" borderId="3" xfId="0" applyFont="1" applyBorder="1" applyAlignment="1">
      <alignment horizontal="left"/>
    </xf>
    <xf numFmtId="0" fontId="2" fillId="0" borderId="8" xfId="0" applyFont="1" applyBorder="1"/>
    <xf numFmtId="4" fontId="5" fillId="0" borderId="8" xfId="0" applyNumberFormat="1" applyFont="1" applyBorder="1"/>
    <xf numFmtId="0" fontId="10" fillId="0" borderId="8" xfId="0" applyFont="1" applyBorder="1"/>
    <xf numFmtId="4" fontId="4" fillId="0" borderId="8" xfId="0" applyNumberFormat="1" applyFont="1" applyBorder="1"/>
    <xf numFmtId="0" fontId="3" fillId="0" borderId="3" xfId="0" applyFont="1" applyBorder="1"/>
    <xf numFmtId="0" fontId="7" fillId="0" borderId="9" xfId="0" applyFont="1" applyBorder="1"/>
    <xf numFmtId="0" fontId="4" fillId="0" borderId="10" xfId="0" applyFont="1" applyBorder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4" fillId="0" borderId="3" xfId="0" applyFont="1" applyBorder="1"/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2" fillId="0" borderId="3" xfId="0" applyFont="1" applyBorder="1" applyAlignment="1"/>
    <xf numFmtId="4" fontId="4" fillId="0" borderId="3" xfId="0" applyNumberFormat="1" applyFont="1" applyFill="1" applyBorder="1"/>
    <xf numFmtId="0" fontId="3" fillId="0" borderId="11" xfId="0" applyFont="1" applyBorder="1" applyAlignment="1"/>
    <xf numFmtId="0" fontId="2" fillId="0" borderId="11" xfId="0" applyFont="1" applyBorder="1"/>
    <xf numFmtId="4" fontId="5" fillId="0" borderId="11" xfId="0" applyNumberFormat="1" applyFont="1" applyBorder="1"/>
    <xf numFmtId="0" fontId="11" fillId="0" borderId="3" xfId="0" applyFont="1" applyBorder="1"/>
    <xf numFmtId="0" fontId="5" fillId="0" borderId="3" xfId="0" applyFont="1" applyBorder="1"/>
    <xf numFmtId="0" fontId="3" fillId="0" borderId="3" xfId="0" applyFont="1" applyBorder="1" applyAlignment="1">
      <alignment horizontal="right"/>
    </xf>
    <xf numFmtId="4" fontId="5" fillId="0" borderId="3" xfId="0" applyNumberFormat="1" applyFont="1" applyFill="1" applyBorder="1"/>
    <xf numFmtId="0" fontId="3" fillId="0" borderId="11" xfId="0" applyFont="1" applyBorder="1" applyAlignment="1">
      <alignment horizontal="right"/>
    </xf>
    <xf numFmtId="0" fontId="11" fillId="0" borderId="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4" fontId="5" fillId="0" borderId="1" xfId="0" applyNumberFormat="1" applyFont="1" applyBorder="1"/>
    <xf numFmtId="0" fontId="3" fillId="0" borderId="12" xfId="0" applyFont="1" applyBorder="1" applyAlignment="1">
      <alignment horizontal="right"/>
    </xf>
    <xf numFmtId="0" fontId="6" fillId="0" borderId="12" xfId="0" applyFont="1" applyBorder="1"/>
    <xf numFmtId="0" fontId="6" fillId="0" borderId="11" xfId="0" applyFont="1" applyBorder="1"/>
    <xf numFmtId="4" fontId="4" fillId="0" borderId="11" xfId="0" applyNumberFormat="1" applyFont="1" applyBorder="1"/>
    <xf numFmtId="0" fontId="3" fillId="0" borderId="13" xfId="0" applyFont="1" applyBorder="1" applyAlignment="1">
      <alignment horizontal="left"/>
    </xf>
    <xf numFmtId="0" fontId="2" fillId="0" borderId="14" xfId="0" applyFont="1" applyBorder="1"/>
    <xf numFmtId="0" fontId="4" fillId="0" borderId="15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7" fillId="0" borderId="3" xfId="0" applyFont="1" applyBorder="1" applyAlignment="1"/>
    <xf numFmtId="0" fontId="2" fillId="0" borderId="0" xfId="0" applyFont="1" applyFill="1"/>
    <xf numFmtId="0" fontId="10" fillId="0" borderId="11" xfId="0" applyFont="1" applyBorder="1" applyAlignment="1">
      <alignment horizontal="left"/>
    </xf>
    <xf numFmtId="0" fontId="10" fillId="0" borderId="11" xfId="0" applyFont="1" applyBorder="1"/>
    <xf numFmtId="0" fontId="2" fillId="0" borderId="7" xfId="0" applyFont="1" applyBorder="1"/>
    <xf numFmtId="0" fontId="2" fillId="0" borderId="15" xfId="0" applyFont="1" applyBorder="1"/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49" fontId="8" fillId="0" borderId="4" xfId="0" applyNumberFormat="1" applyFont="1" applyBorder="1" applyAlignment="1"/>
    <xf numFmtId="0" fontId="4" fillId="0" borderId="12" xfId="0" applyFont="1" applyBorder="1" applyAlignment="1">
      <alignment horizontal="center"/>
    </xf>
    <xf numFmtId="49" fontId="7" fillId="0" borderId="3" xfId="0" applyNumberFormat="1" applyFont="1" applyBorder="1" applyAlignment="1"/>
    <xf numFmtId="0" fontId="6" fillId="0" borderId="3" xfId="0" applyFont="1" applyBorder="1" applyAlignment="1"/>
    <xf numFmtId="49" fontId="2" fillId="0" borderId="4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3" xfId="0" applyFont="1" applyBorder="1"/>
    <xf numFmtId="0" fontId="2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3" fillId="0" borderId="3" xfId="0" applyFont="1" applyFill="1" applyBorder="1"/>
    <xf numFmtId="0" fontId="13" fillId="0" borderId="7" xfId="0" applyFont="1" applyBorder="1" applyAlignment="1">
      <alignment horizontal="left"/>
    </xf>
    <xf numFmtId="0" fontId="13" fillId="2" borderId="2" xfId="0" applyFont="1" applyFill="1" applyBorder="1" applyAlignment="1">
      <alignment horizontal="left"/>
    </xf>
    <xf numFmtId="0" fontId="13" fillId="2" borderId="16" xfId="0" applyFont="1" applyFill="1" applyBorder="1"/>
    <xf numFmtId="0" fontId="6" fillId="0" borderId="12" xfId="0" applyFont="1" applyFill="1" applyBorder="1"/>
    <xf numFmtId="49" fontId="7" fillId="0" borderId="4" xfId="0" applyNumberFormat="1" applyFont="1" applyBorder="1" applyAlignment="1"/>
    <xf numFmtId="0" fontId="4" fillId="0" borderId="10" xfId="0" applyFont="1" applyBorder="1" applyAlignment="1"/>
    <xf numFmtId="0" fontId="2" fillId="0" borderId="10" xfId="0" applyFont="1" applyBorder="1"/>
    <xf numFmtId="0" fontId="2" fillId="0" borderId="3" xfId="0" applyFont="1" applyBorder="1" applyAlignment="1">
      <alignment horizontal="left"/>
    </xf>
    <xf numFmtId="0" fontId="7" fillId="0" borderId="10" xfId="0" applyFont="1" applyBorder="1"/>
    <xf numFmtId="0" fontId="6" fillId="2" borderId="2" xfId="0" applyFont="1" applyFill="1" applyBorder="1" applyAlignment="1">
      <alignment horizontal="left"/>
    </xf>
    <xf numFmtId="0" fontId="6" fillId="2" borderId="16" xfId="0" applyFont="1" applyFill="1" applyBorder="1"/>
    <xf numFmtId="4" fontId="4" fillId="2" borderId="1" xfId="0" applyNumberFormat="1" applyFont="1" applyFill="1" applyBorder="1"/>
    <xf numFmtId="0" fontId="6" fillId="0" borderId="10" xfId="0" applyFont="1" applyBorder="1"/>
    <xf numFmtId="0" fontId="9" fillId="0" borderId="3" xfId="0" applyFont="1" applyBorder="1"/>
    <xf numFmtId="0" fontId="2" fillId="0" borderId="3" xfId="0" applyFont="1" applyFill="1" applyBorder="1"/>
    <xf numFmtId="0" fontId="6" fillId="0" borderId="10" xfId="0" applyFont="1" applyBorder="1" applyAlignment="1"/>
    <xf numFmtId="0" fontId="2" fillId="0" borderId="3" xfId="0" applyFont="1" applyFill="1" applyBorder="1" applyAlignment="1">
      <alignment horizontal="left"/>
    </xf>
    <xf numFmtId="0" fontId="2" fillId="0" borderId="17" xfId="0" applyFont="1" applyBorder="1"/>
    <xf numFmtId="1" fontId="2" fillId="0" borderId="4" xfId="0" applyNumberFormat="1" applyFont="1" applyBorder="1" applyAlignment="1">
      <alignment horizontal="left"/>
    </xf>
    <xf numFmtId="1" fontId="13" fillId="0" borderId="4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12" xfId="0" applyFont="1" applyBorder="1"/>
    <xf numFmtId="49" fontId="2" fillId="0" borderId="3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6" fillId="2" borderId="1" xfId="0" applyFont="1" applyFill="1" applyBorder="1"/>
    <xf numFmtId="0" fontId="6" fillId="0" borderId="4" xfId="0" applyFont="1" applyBorder="1" applyAlignment="1"/>
    <xf numFmtId="0" fontId="6" fillId="0" borderId="12" xfId="0" applyFont="1" applyBorder="1" applyAlignment="1"/>
    <xf numFmtId="0" fontId="13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49" fontId="6" fillId="0" borderId="4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49" fontId="2" fillId="0" borderId="3" xfId="0" applyNumberFormat="1" applyFont="1" applyBorder="1" applyAlignment="1"/>
    <xf numFmtId="0" fontId="13" fillId="0" borderId="3" xfId="0" applyFont="1" applyBorder="1" applyAlignment="1"/>
    <xf numFmtId="0" fontId="13" fillId="0" borderId="12" xfId="0" applyFont="1" applyFill="1" applyBorder="1" applyAlignment="1">
      <alignment horizontal="left"/>
    </xf>
    <xf numFmtId="0" fontId="13" fillId="0" borderId="10" xfId="0" applyFont="1" applyFill="1" applyBorder="1"/>
    <xf numFmtId="0" fontId="13" fillId="2" borderId="12" xfId="0" applyFont="1" applyFill="1" applyBorder="1" applyAlignment="1">
      <alignment horizontal="left"/>
    </xf>
    <xf numFmtId="0" fontId="13" fillId="2" borderId="12" xfId="0" applyFont="1" applyFill="1" applyBorder="1"/>
    <xf numFmtId="0" fontId="7" fillId="0" borderId="0" xfId="0" applyFont="1" applyBorder="1"/>
    <xf numFmtId="1" fontId="7" fillId="0" borderId="4" xfId="0" applyNumberFormat="1" applyFont="1" applyBorder="1" applyAlignment="1">
      <alignment horizontal="left"/>
    </xf>
    <xf numFmtId="0" fontId="7" fillId="0" borderId="3" xfId="0" applyFont="1" applyBorder="1" applyAlignment="1">
      <alignment vertical="top" wrapText="1"/>
    </xf>
    <xf numFmtId="0" fontId="8" fillId="2" borderId="2" xfId="0" applyFont="1" applyFill="1" applyBorder="1" applyAlignment="1">
      <alignment horizontal="left"/>
    </xf>
    <xf numFmtId="49" fontId="15" fillId="0" borderId="7" xfId="0" applyNumberFormat="1" applyFont="1" applyBorder="1" applyAlignment="1"/>
    <xf numFmtId="0" fontId="7" fillId="0" borderId="12" xfId="0" applyFont="1" applyBorder="1" applyAlignment="1">
      <alignment vertical="top" wrapText="1"/>
    </xf>
    <xf numFmtId="4" fontId="5" fillId="0" borderId="12" xfId="0" applyNumberFormat="1" applyFont="1" applyBorder="1"/>
    <xf numFmtId="1" fontId="7" fillId="0" borderId="3" xfId="0" applyNumberFormat="1" applyFont="1" applyBorder="1" applyAlignment="1">
      <alignment horizontal="left"/>
    </xf>
    <xf numFmtId="1" fontId="7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vertical="top" wrapText="1"/>
    </xf>
    <xf numFmtId="1" fontId="7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vertical="top" wrapText="1"/>
    </xf>
    <xf numFmtId="0" fontId="8" fillId="0" borderId="0" xfId="0" applyFont="1" applyAlignment="1">
      <alignment horizontal="left"/>
    </xf>
    <xf numFmtId="0" fontId="15" fillId="0" borderId="0" xfId="0" applyFont="1"/>
    <xf numFmtId="0" fontId="14" fillId="0" borderId="0" xfId="0" applyFont="1"/>
    <xf numFmtId="0" fontId="16" fillId="0" borderId="0" xfId="0" applyFont="1" applyAlignment="1">
      <alignment horizontal="left"/>
    </xf>
    <xf numFmtId="2" fontId="4" fillId="0" borderId="12" xfId="0" applyNumberFormat="1" applyFont="1" applyBorder="1"/>
    <xf numFmtId="0" fontId="5" fillId="0" borderId="12" xfId="0" applyFont="1" applyBorder="1"/>
    <xf numFmtId="0" fontId="2" fillId="0" borderId="3" xfId="0" applyFont="1" applyBorder="1" applyAlignment="1">
      <alignment horizontal="right"/>
    </xf>
    <xf numFmtId="0" fontId="17" fillId="0" borderId="0" xfId="0" applyFont="1"/>
    <xf numFmtId="0" fontId="6" fillId="0" borderId="8" xfId="0" applyFont="1" applyFill="1" applyBorder="1"/>
    <xf numFmtId="4" fontId="4" fillId="0" borderId="8" xfId="0" applyNumberFormat="1" applyFont="1" applyFill="1" applyBorder="1"/>
    <xf numFmtId="0" fontId="2" fillId="0" borderId="8" xfId="0" applyFont="1" applyFill="1" applyBorder="1"/>
    <xf numFmtId="4" fontId="5" fillId="0" borderId="8" xfId="0" applyNumberFormat="1" applyFont="1" applyFill="1" applyBorder="1"/>
    <xf numFmtId="0" fontId="7" fillId="0" borderId="3" xfId="0" applyFont="1" applyFill="1" applyBorder="1" applyAlignment="1">
      <alignment horizontal="right"/>
    </xf>
    <xf numFmtId="0" fontId="7" fillId="0" borderId="3" xfId="0" applyFont="1" applyFill="1" applyBorder="1"/>
    <xf numFmtId="0" fontId="14" fillId="0" borderId="10" xfId="0" applyFont="1" applyBorder="1"/>
    <xf numFmtId="4" fontId="4" fillId="0" borderId="10" xfId="0" applyNumberFormat="1" applyFont="1" applyBorder="1"/>
    <xf numFmtId="0" fontId="4" fillId="0" borderId="17" xfId="0" applyFont="1" applyBorder="1"/>
    <xf numFmtId="0" fontId="4" fillId="0" borderId="1" xfId="0" applyFont="1" applyBorder="1"/>
    <xf numFmtId="0" fontId="18" fillId="0" borderId="0" xfId="0" applyFont="1"/>
    <xf numFmtId="0" fontId="19" fillId="0" borderId="0" xfId="0" applyFont="1" applyAlignment="1">
      <alignment horizontal="left"/>
    </xf>
    <xf numFmtId="0" fontId="19" fillId="0" borderId="0" xfId="0" applyFont="1"/>
    <xf numFmtId="0" fontId="20" fillId="0" borderId="0" xfId="0" applyFont="1"/>
    <xf numFmtId="0" fontId="5" fillId="0" borderId="0" xfId="0" applyFont="1"/>
    <xf numFmtId="0" fontId="5" fillId="0" borderId="3" xfId="0" applyFont="1" applyBorder="1" applyAlignment="1">
      <alignment horizontal="left"/>
    </xf>
    <xf numFmtId="0" fontId="21" fillId="0" borderId="0" xfId="0" applyFont="1"/>
    <xf numFmtId="49" fontId="4" fillId="0" borderId="10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left"/>
    </xf>
    <xf numFmtId="49" fontId="6" fillId="0" borderId="3" xfId="0" applyNumberFormat="1" applyFont="1" applyBorder="1" applyAlignment="1">
      <alignment horizontal="left"/>
    </xf>
    <xf numFmtId="0" fontId="22" fillId="0" borderId="0" xfId="0" applyFont="1"/>
    <xf numFmtId="0" fontId="4" fillId="0" borderId="3" xfId="0" applyFont="1" applyBorder="1" applyAlignment="1"/>
    <xf numFmtId="49" fontId="4" fillId="0" borderId="4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0" borderId="0" xfId="0" applyFont="1" applyBorder="1"/>
    <xf numFmtId="49" fontId="15" fillId="0" borderId="4" xfId="0" applyNumberFormat="1" applyFont="1" applyBorder="1" applyAlignment="1"/>
    <xf numFmtId="0" fontId="23" fillId="0" borderId="0" xfId="0" applyFont="1"/>
    <xf numFmtId="0" fontId="14" fillId="0" borderId="11" xfId="0" applyFont="1" applyBorder="1"/>
    <xf numFmtId="0" fontId="14" fillId="0" borderId="3" xfId="0" applyFont="1" applyBorder="1"/>
    <xf numFmtId="1" fontId="7" fillId="0" borderId="13" xfId="0" applyNumberFormat="1" applyFont="1" applyBorder="1" applyAlignment="1">
      <alignment horizontal="left"/>
    </xf>
    <xf numFmtId="0" fontId="7" fillId="0" borderId="12" xfId="0" applyFont="1" applyBorder="1"/>
    <xf numFmtId="0" fontId="4" fillId="0" borderId="11" xfId="0" applyFont="1" applyBorder="1" applyAlignment="1">
      <alignment horizontal="left"/>
    </xf>
    <xf numFmtId="0" fontId="2" fillId="0" borderId="13" xfId="0" applyFont="1" applyBorder="1"/>
    <xf numFmtId="49" fontId="8" fillId="0" borderId="3" xfId="0" applyNumberFormat="1" applyFont="1" applyBorder="1" applyAlignment="1"/>
    <xf numFmtId="0" fontId="3" fillId="0" borderId="11" xfId="0" applyFont="1" applyBorder="1" applyAlignment="1">
      <alignment horizontal="left"/>
    </xf>
    <xf numFmtId="0" fontId="4" fillId="0" borderId="11" xfId="0" applyFont="1" applyBorder="1"/>
    <xf numFmtId="4" fontId="4" fillId="0" borderId="18" xfId="0" applyNumberFormat="1" applyFont="1" applyBorder="1"/>
    <xf numFmtId="0" fontId="6" fillId="0" borderId="13" xfId="0" applyFont="1" applyBorder="1" applyAlignment="1">
      <alignment horizontal="left"/>
    </xf>
    <xf numFmtId="0" fontId="18" fillId="0" borderId="0" xfId="0" applyFont="1" applyBorder="1"/>
    <xf numFmtId="0" fontId="5" fillId="0" borderId="1" xfId="0" applyFont="1" applyBorder="1"/>
    <xf numFmtId="0" fontId="24" fillId="0" borderId="0" xfId="0" applyFont="1"/>
    <xf numFmtId="0" fontId="5" fillId="0" borderId="19" xfId="0" applyFont="1" applyBorder="1"/>
    <xf numFmtId="0" fontId="2" fillId="0" borderId="3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6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10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6" fillId="0" borderId="3" xfId="0" applyFont="1" applyFill="1" applyBorder="1"/>
    <xf numFmtId="0" fontId="2" fillId="0" borderId="4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11" xfId="0" applyFont="1" applyBorder="1" applyAlignment="1">
      <alignment vertical="top" wrapText="1"/>
    </xf>
    <xf numFmtId="0" fontId="7" fillId="0" borderId="1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7" fillId="0" borderId="11" xfId="0" applyFont="1" applyBorder="1" applyAlignment="1">
      <alignment wrapText="1"/>
    </xf>
    <xf numFmtId="0" fontId="25" fillId="0" borderId="0" xfId="0" applyFont="1"/>
    <xf numFmtId="0" fontId="26" fillId="0" borderId="4" xfId="0" applyFont="1" applyBorder="1" applyAlignment="1">
      <alignment horizontal="left"/>
    </xf>
    <xf numFmtId="0" fontId="26" fillId="0" borderId="3" xfId="0" applyFont="1" applyBorder="1"/>
    <xf numFmtId="0" fontId="2" fillId="0" borderId="10" xfId="0" applyFont="1" applyBorder="1" applyAlignment="1">
      <alignment wrapText="1"/>
    </xf>
    <xf numFmtId="49" fontId="8" fillId="0" borderId="2" xfId="0" applyNumberFormat="1" applyFont="1" applyBorder="1" applyAlignment="1"/>
    <xf numFmtId="0" fontId="14" fillId="0" borderId="1" xfId="0" applyFont="1" applyBorder="1"/>
    <xf numFmtId="0" fontId="2" fillId="0" borderId="4" xfId="0" applyFont="1" applyBorder="1"/>
    <xf numFmtId="0" fontId="6" fillId="0" borderId="0" xfId="0" applyFont="1" applyAlignment="1">
      <alignment horizontal="center"/>
    </xf>
    <xf numFmtId="3" fontId="4" fillId="0" borderId="3" xfId="0" applyNumberFormat="1" applyFont="1" applyBorder="1"/>
    <xf numFmtId="3" fontId="5" fillId="0" borderId="3" xfId="0" applyNumberFormat="1" applyFont="1" applyBorder="1"/>
    <xf numFmtId="3" fontId="4" fillId="0" borderId="1" xfId="0" applyNumberFormat="1" applyFont="1" applyBorder="1"/>
    <xf numFmtId="3" fontId="5" fillId="0" borderId="8" xfId="0" applyNumberFormat="1" applyFont="1" applyBorder="1"/>
    <xf numFmtId="3" fontId="4" fillId="0" borderId="8" xfId="0" applyNumberFormat="1" applyFont="1" applyBorder="1"/>
    <xf numFmtId="3" fontId="4" fillId="0" borderId="8" xfId="0" applyNumberFormat="1" applyFont="1" applyFill="1" applyBorder="1"/>
    <xf numFmtId="3" fontId="5" fillId="0" borderId="8" xfId="0" applyNumberFormat="1" applyFont="1" applyFill="1" applyBorder="1"/>
    <xf numFmtId="3" fontId="4" fillId="0" borderId="18" xfId="0" applyNumberFormat="1" applyFont="1" applyBorder="1"/>
    <xf numFmtId="3" fontId="4" fillId="0" borderId="11" xfId="0" applyNumberFormat="1" applyFont="1" applyBorder="1"/>
    <xf numFmtId="3" fontId="4" fillId="0" borderId="12" xfId="0" applyNumberFormat="1" applyFont="1" applyBorder="1"/>
    <xf numFmtId="3" fontId="4" fillId="0" borderId="3" xfId="0" applyNumberFormat="1" applyFont="1" applyFill="1" applyBorder="1"/>
    <xf numFmtId="3" fontId="5" fillId="0" borderId="11" xfId="0" applyNumberFormat="1" applyFont="1" applyBorder="1"/>
    <xf numFmtId="3" fontId="5" fillId="0" borderId="3" xfId="0" applyNumberFormat="1" applyFont="1" applyFill="1" applyBorder="1"/>
    <xf numFmtId="3" fontId="5" fillId="0" borderId="1" xfId="0" applyNumberFormat="1" applyFont="1" applyBorder="1"/>
    <xf numFmtId="3" fontId="14" fillId="0" borderId="10" xfId="0" applyNumberFormat="1" applyFont="1" applyBorder="1"/>
    <xf numFmtId="3" fontId="4" fillId="0" borderId="10" xfId="0" applyNumberFormat="1" applyFont="1" applyBorder="1"/>
    <xf numFmtId="3" fontId="4" fillId="0" borderId="17" xfId="0" applyNumberFormat="1" applyFont="1" applyBorder="1"/>
    <xf numFmtId="3" fontId="4" fillId="2" borderId="1" xfId="0" applyNumberFormat="1" applyFont="1" applyFill="1" applyBorder="1"/>
    <xf numFmtId="3" fontId="14" fillId="0" borderId="3" xfId="0" applyNumberFormat="1" applyFont="1" applyBorder="1"/>
    <xf numFmtId="3" fontId="14" fillId="0" borderId="1" xfId="0" applyNumberFormat="1" applyFont="1" applyBorder="1"/>
    <xf numFmtId="3" fontId="5" fillId="0" borderId="12" xfId="0" applyNumberFormat="1" applyFont="1" applyBorder="1"/>
    <xf numFmtId="3" fontId="14" fillId="0" borderId="11" xfId="0" applyNumberFormat="1" applyFont="1" applyBorder="1"/>
    <xf numFmtId="0" fontId="28" fillId="0" borderId="4" xfId="0" applyFont="1" applyBorder="1" applyAlignment="1">
      <alignment horizontal="left"/>
    </xf>
    <xf numFmtId="0" fontId="29" fillId="0" borderId="3" xfId="0" applyFont="1" applyBorder="1"/>
    <xf numFmtId="4" fontId="11" fillId="0" borderId="3" xfId="0" applyNumberFormat="1" applyFont="1" applyBorder="1"/>
    <xf numFmtId="3" fontId="11" fillId="0" borderId="3" xfId="0" applyNumberFormat="1" applyFont="1" applyBorder="1"/>
    <xf numFmtId="0" fontId="28" fillId="0" borderId="3" xfId="0" applyFont="1" applyBorder="1"/>
    <xf numFmtId="4" fontId="0" fillId="0" borderId="0" xfId="0" applyNumberFormat="1"/>
    <xf numFmtId="3" fontId="5" fillId="0" borderId="0" xfId="0" applyNumberFormat="1" applyFont="1" applyBorder="1"/>
    <xf numFmtId="4" fontId="27" fillId="0" borderId="3" xfId="0" applyNumberFormat="1" applyFont="1" applyBorder="1"/>
    <xf numFmtId="0" fontId="30" fillId="0" borderId="0" xfId="0" applyFont="1"/>
    <xf numFmtId="0" fontId="27" fillId="0" borderId="0" xfId="0" applyFont="1"/>
    <xf numFmtId="0" fontId="1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/>
    </xf>
    <xf numFmtId="1" fontId="27" fillId="0" borderId="3" xfId="0" applyNumberFormat="1" applyFont="1" applyBorder="1"/>
    <xf numFmtId="3" fontId="27" fillId="0" borderId="3" xfId="0" applyNumberFormat="1" applyFont="1" applyBorder="1"/>
    <xf numFmtId="0" fontId="27" fillId="0" borderId="20" xfId="0" applyFont="1" applyBorder="1"/>
    <xf numFmtId="3" fontId="27" fillId="0" borderId="20" xfId="0" applyNumberFormat="1" applyFont="1" applyBorder="1"/>
    <xf numFmtId="0" fontId="27" fillId="0" borderId="17" xfId="0" applyFont="1" applyBorder="1"/>
    <xf numFmtId="3" fontId="27" fillId="0" borderId="17" xfId="0" applyNumberFormat="1" applyFont="1" applyBorder="1"/>
    <xf numFmtId="0" fontId="27" fillId="0" borderId="10" xfId="0" applyFont="1" applyBorder="1"/>
    <xf numFmtId="3" fontId="27" fillId="0" borderId="10" xfId="0" applyNumberFormat="1" applyFont="1" applyBorder="1"/>
    <xf numFmtId="0" fontId="27" fillId="0" borderId="12" xfId="0" applyFont="1" applyBorder="1"/>
    <xf numFmtId="3" fontId="27" fillId="0" borderId="12" xfId="0" applyNumberFormat="1" applyFont="1" applyBorder="1"/>
    <xf numFmtId="0" fontId="27" fillId="0" borderId="11" xfId="0" applyFont="1" applyBorder="1"/>
    <xf numFmtId="3" fontId="27" fillId="0" borderId="11" xfId="0" applyNumberFormat="1" applyFont="1" applyBorder="1"/>
    <xf numFmtId="0" fontId="27" fillId="0" borderId="3" xfId="0" applyFont="1" applyBorder="1"/>
    <xf numFmtId="4" fontId="27" fillId="0" borderId="3" xfId="0" applyNumberFormat="1" applyFont="1" applyFill="1" applyBorder="1"/>
    <xf numFmtId="3" fontId="27" fillId="0" borderId="3" xfId="0" applyNumberFormat="1" applyFont="1" applyFill="1" applyBorder="1"/>
    <xf numFmtId="4" fontId="11" fillId="2" borderId="1" xfId="0" applyNumberFormat="1" applyFont="1" applyFill="1" applyBorder="1"/>
    <xf numFmtId="3" fontId="11" fillId="2" borderId="1" xfId="0" applyNumberFormat="1" applyFont="1" applyFill="1" applyBorder="1"/>
    <xf numFmtId="3" fontId="27" fillId="0" borderId="0" xfId="0" applyNumberFormat="1" applyFont="1" applyBorder="1"/>
    <xf numFmtId="4" fontId="11" fillId="0" borderId="3" xfId="0" applyNumberFormat="1" applyFont="1" applyFill="1" applyBorder="1"/>
    <xf numFmtId="3" fontId="11" fillId="0" borderId="3" xfId="0" applyNumberFormat="1" applyFont="1" applyFill="1" applyBorder="1"/>
    <xf numFmtId="0" fontId="31" fillId="0" borderId="0" xfId="0" applyFont="1"/>
    <xf numFmtId="0" fontId="32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733425</xdr:colOff>
      <xdr:row>575</xdr:row>
      <xdr:rowOff>0</xdr:rowOff>
    </xdr:from>
    <xdr:to>
      <xdr:col>2</xdr:col>
      <xdr:colOff>809625</xdr:colOff>
      <xdr:row>576</xdr:row>
      <xdr:rowOff>19050</xdr:rowOff>
    </xdr:to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2247900" y="110623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733425</xdr:colOff>
      <xdr:row>575</xdr:row>
      <xdr:rowOff>95250</xdr:rowOff>
    </xdr:from>
    <xdr:to>
      <xdr:col>2</xdr:col>
      <xdr:colOff>809625</xdr:colOff>
      <xdr:row>576</xdr:row>
      <xdr:rowOff>114300</xdr:rowOff>
    </xdr:to>
    <xdr:sp macro="" textlink="">
      <xdr:nvSpPr>
        <xdr:cNvPr id="1372" name="Text Box 2"/>
        <xdr:cNvSpPr txBox="1">
          <a:spLocks noChangeArrowheads="1"/>
        </xdr:cNvSpPr>
      </xdr:nvSpPr>
      <xdr:spPr bwMode="auto">
        <a:xfrm>
          <a:off x="2247900" y="110718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733425</xdr:colOff>
      <xdr:row>575</xdr:row>
      <xdr:rowOff>95250</xdr:rowOff>
    </xdr:from>
    <xdr:to>
      <xdr:col>2</xdr:col>
      <xdr:colOff>809625</xdr:colOff>
      <xdr:row>576</xdr:row>
      <xdr:rowOff>114300</xdr:rowOff>
    </xdr:to>
    <xdr:sp macro="" textlink="">
      <xdr:nvSpPr>
        <xdr:cNvPr id="1373" name="Text Box 3"/>
        <xdr:cNvSpPr txBox="1">
          <a:spLocks noChangeArrowheads="1"/>
        </xdr:cNvSpPr>
      </xdr:nvSpPr>
      <xdr:spPr bwMode="auto">
        <a:xfrm>
          <a:off x="2247900" y="110718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777"/>
  <sheetViews>
    <sheetView tabSelected="1" view="pageBreakPreview" zoomScaleSheetLayoutView="100" workbookViewId="0">
      <selection activeCell="A763" sqref="A763:C764"/>
    </sheetView>
  </sheetViews>
  <sheetFormatPr defaultRowHeight="14.25"/>
  <cols>
    <col min="1" max="1" width="11.85546875" style="3" customWidth="1"/>
    <col min="2" max="2" width="10.85546875" style="4" customWidth="1"/>
    <col min="3" max="3" width="50.28515625" style="3" customWidth="1"/>
    <col min="4" max="4" width="17" style="244" customWidth="1"/>
    <col min="5" max="5" width="16.28515625" style="244" hidden="1" customWidth="1"/>
    <col min="6" max="6" width="6.7109375" style="244" hidden="1" customWidth="1"/>
    <col min="7" max="8" width="16.5703125" style="244" hidden="1" customWidth="1"/>
    <col min="9" max="9" width="6.7109375" style="244" hidden="1" customWidth="1"/>
    <col min="10" max="10" width="17.140625" style="243" customWidth="1"/>
    <col min="11" max="11" width="6.7109375" style="244" customWidth="1"/>
    <col min="12" max="12" width="11.7109375" bestFit="1" customWidth="1"/>
  </cols>
  <sheetData>
    <row r="1" spans="2:12" ht="21" customHeight="1">
      <c r="C1" s="147" t="s">
        <v>502</v>
      </c>
      <c r="D1" s="5"/>
      <c r="E1" s="5"/>
      <c r="F1" s="5"/>
      <c r="G1" s="5"/>
      <c r="H1" s="5"/>
      <c r="I1" s="5"/>
      <c r="K1" s="5"/>
    </row>
    <row r="2" spans="2:12" ht="15" customHeight="1">
      <c r="B2" s="3"/>
    </row>
    <row r="3" spans="2:12" ht="75.75" customHeight="1">
      <c r="B3" s="8" t="s">
        <v>476</v>
      </c>
      <c r="C3" s="9" t="s">
        <v>0</v>
      </c>
      <c r="D3" s="10" t="s">
        <v>473</v>
      </c>
      <c r="E3" s="10" t="s">
        <v>479</v>
      </c>
      <c r="F3" s="10" t="s">
        <v>487</v>
      </c>
      <c r="G3" s="10" t="s">
        <v>490</v>
      </c>
      <c r="H3" s="10" t="s">
        <v>498</v>
      </c>
      <c r="I3" s="10" t="s">
        <v>491</v>
      </c>
      <c r="J3" s="10" t="s">
        <v>500</v>
      </c>
      <c r="K3" s="10" t="s">
        <v>503</v>
      </c>
    </row>
    <row r="4" spans="2:12" ht="15">
      <c r="B4" s="11"/>
      <c r="C4" s="12"/>
      <c r="D4" s="245"/>
      <c r="E4" s="245"/>
      <c r="F4" s="245"/>
      <c r="G4" s="245"/>
      <c r="H4" s="245"/>
      <c r="I4" s="245"/>
      <c r="J4" s="245"/>
      <c r="K4" s="245"/>
    </row>
    <row r="5" spans="2:12" ht="15" customHeight="1" thickBot="1">
      <c r="B5" s="13">
        <v>1</v>
      </c>
      <c r="C5" s="14">
        <v>2</v>
      </c>
      <c r="D5" s="246">
        <v>3</v>
      </c>
      <c r="E5" s="246">
        <v>4</v>
      </c>
      <c r="F5" s="246">
        <v>5</v>
      </c>
      <c r="G5" s="246">
        <v>6</v>
      </c>
      <c r="H5" s="246">
        <v>7</v>
      </c>
      <c r="I5" s="246">
        <v>8</v>
      </c>
      <c r="J5" s="246">
        <v>4</v>
      </c>
      <c r="K5" s="246">
        <v>5</v>
      </c>
    </row>
    <row r="6" spans="2:12" ht="20.25" customHeight="1" thickTop="1">
      <c r="B6" s="48"/>
      <c r="C6" s="16"/>
      <c r="D6" s="189"/>
      <c r="E6" s="189"/>
      <c r="F6" s="189"/>
      <c r="G6" s="189"/>
      <c r="H6" s="189"/>
      <c r="I6" s="189"/>
      <c r="J6" s="189"/>
      <c r="K6" s="189"/>
    </row>
    <row r="7" spans="2:12" ht="20.25" customHeight="1">
      <c r="B7" s="199"/>
      <c r="C7" s="69" t="s">
        <v>412</v>
      </c>
      <c r="D7" s="187"/>
      <c r="E7" s="187"/>
      <c r="F7" s="187"/>
      <c r="G7" s="187"/>
      <c r="H7" s="187"/>
      <c r="I7" s="187"/>
      <c r="J7" s="187"/>
      <c r="K7" s="187"/>
    </row>
    <row r="8" spans="2:12" ht="18.75" customHeight="1">
      <c r="B8" s="18"/>
      <c r="C8" s="19" t="s">
        <v>12</v>
      </c>
      <c r="D8" s="20">
        <f>D9+D18+D24+D26</f>
        <v>4770000</v>
      </c>
      <c r="E8" s="20">
        <f>E9+E18+E24+E26</f>
        <v>2166912</v>
      </c>
      <c r="F8" s="213">
        <f>E8/D8*100</f>
        <v>45.427924528301887</v>
      </c>
      <c r="G8" s="20">
        <f>G9+G18+G24+G26</f>
        <v>563000</v>
      </c>
      <c r="H8" s="20">
        <f>H9+H18+H24+H26</f>
        <v>5333000</v>
      </c>
      <c r="I8" s="213">
        <f t="shared" ref="I8:I13" si="0">H8/D8*100</f>
        <v>111.80293501048217</v>
      </c>
      <c r="J8" s="20">
        <f>J9+J18+J24+J26</f>
        <v>5030000</v>
      </c>
      <c r="K8" s="213">
        <f>J8/D8*100</f>
        <v>105.45073375262055</v>
      </c>
      <c r="L8" s="240"/>
    </row>
    <row r="9" spans="2:12" ht="18" customHeight="1">
      <c r="B9" s="19">
        <v>710000</v>
      </c>
      <c r="C9" s="22" t="s">
        <v>21</v>
      </c>
      <c r="D9" s="20">
        <f>SUM(D10:D17)</f>
        <v>3430000</v>
      </c>
      <c r="E9" s="20">
        <f>SUM(E10:E17)</f>
        <v>1605460</v>
      </c>
      <c r="F9" s="213">
        <f t="shared" ref="F9:F70" si="1">E9/D9*100</f>
        <v>46.806413994169091</v>
      </c>
      <c r="G9" s="20">
        <f>SUM(G10:G17)</f>
        <v>32850</v>
      </c>
      <c r="H9" s="20">
        <f>SUM(H10:H17)</f>
        <v>3462850</v>
      </c>
      <c r="I9" s="213">
        <f t="shared" si="0"/>
        <v>100.95772594752187</v>
      </c>
      <c r="J9" s="20">
        <f>SUM(J10:J17)</f>
        <v>3811300</v>
      </c>
      <c r="K9" s="213">
        <f t="shared" ref="K9:K70" si="2">J9/D9*100</f>
        <v>111.11661807580175</v>
      </c>
      <c r="L9" s="240"/>
    </row>
    <row r="10" spans="2:12">
      <c r="B10" s="23">
        <v>711000</v>
      </c>
      <c r="C10" s="23" t="s">
        <v>8</v>
      </c>
      <c r="D10" s="24">
        <f>D96</f>
        <v>0</v>
      </c>
      <c r="E10" s="24">
        <f>E96</f>
        <v>153</v>
      </c>
      <c r="F10" s="214"/>
      <c r="G10" s="24">
        <f>G96</f>
        <v>200</v>
      </c>
      <c r="H10" s="24">
        <f>H96</f>
        <v>200</v>
      </c>
      <c r="I10" s="214"/>
      <c r="J10" s="24">
        <f>J96</f>
        <v>200</v>
      </c>
      <c r="K10" s="214"/>
      <c r="L10" s="240"/>
    </row>
    <row r="11" spans="2:12">
      <c r="B11" s="23">
        <v>712000</v>
      </c>
      <c r="C11" s="23" t="s">
        <v>282</v>
      </c>
      <c r="D11" s="24">
        <f>D99</f>
        <v>0</v>
      </c>
      <c r="E11" s="24">
        <f>E99</f>
        <v>0</v>
      </c>
      <c r="F11" s="214"/>
      <c r="G11" s="24">
        <f>G99</f>
        <v>0</v>
      </c>
      <c r="H11" s="24">
        <f>H99</f>
        <v>0</v>
      </c>
      <c r="I11" s="214"/>
      <c r="J11" s="24">
        <f>J99</f>
        <v>0</v>
      </c>
      <c r="K11" s="214"/>
      <c r="L11" s="240"/>
    </row>
    <row r="12" spans="2:12">
      <c r="B12" s="23">
        <v>713000</v>
      </c>
      <c r="C12" s="23" t="s">
        <v>9</v>
      </c>
      <c r="D12" s="25">
        <f>D102</f>
        <v>349000</v>
      </c>
      <c r="E12" s="25">
        <f>E102</f>
        <v>156829</v>
      </c>
      <c r="F12" s="214">
        <f t="shared" si="1"/>
        <v>44.93667621776504</v>
      </c>
      <c r="G12" s="25">
        <f>G102</f>
        <v>-18960</v>
      </c>
      <c r="H12" s="25">
        <f>H102</f>
        <v>330040</v>
      </c>
      <c r="I12" s="214">
        <f>H12/D12*100</f>
        <v>94.567335243553003</v>
      </c>
      <c r="J12" s="25">
        <f>J102</f>
        <v>260000</v>
      </c>
      <c r="K12" s="214">
        <f t="shared" si="2"/>
        <v>74.49856733524355</v>
      </c>
      <c r="L12" s="240"/>
    </row>
    <row r="13" spans="2:12">
      <c r="B13" s="23">
        <v>714000</v>
      </c>
      <c r="C13" s="23" t="s">
        <v>1</v>
      </c>
      <c r="D13" s="25">
        <f>D108</f>
        <v>120500</v>
      </c>
      <c r="E13" s="25">
        <f>E108</f>
        <v>60956</v>
      </c>
      <c r="F13" s="214">
        <f t="shared" si="1"/>
        <v>50.585892116182571</v>
      </c>
      <c r="G13" s="25">
        <f>G108</f>
        <v>-8000</v>
      </c>
      <c r="H13" s="25">
        <f>H108</f>
        <v>112500</v>
      </c>
      <c r="I13" s="214">
        <f t="shared" si="0"/>
        <v>93.360995850622402</v>
      </c>
      <c r="J13" s="25">
        <f>J108</f>
        <v>121000</v>
      </c>
      <c r="K13" s="214">
        <f t="shared" si="2"/>
        <v>100.4149377593361</v>
      </c>
      <c r="L13" s="240"/>
    </row>
    <row r="14" spans="2:12">
      <c r="B14" s="23">
        <v>715000</v>
      </c>
      <c r="C14" s="23" t="s">
        <v>3</v>
      </c>
      <c r="D14" s="25">
        <f>D114</f>
        <v>500</v>
      </c>
      <c r="E14" s="25">
        <f>E114</f>
        <v>49</v>
      </c>
      <c r="F14" s="214">
        <f t="shared" si="1"/>
        <v>9.8000000000000007</v>
      </c>
      <c r="G14" s="25">
        <f>G114</f>
        <v>-390</v>
      </c>
      <c r="H14" s="25">
        <f>H114</f>
        <v>110</v>
      </c>
      <c r="I14" s="214">
        <f>H14/D14*100</f>
        <v>22</v>
      </c>
      <c r="J14" s="25">
        <f>J114</f>
        <v>100</v>
      </c>
      <c r="K14" s="214">
        <f t="shared" si="2"/>
        <v>20</v>
      </c>
      <c r="L14" s="240"/>
    </row>
    <row r="15" spans="2:12">
      <c r="B15" s="23">
        <v>716000</v>
      </c>
      <c r="C15" s="23" t="s">
        <v>397</v>
      </c>
      <c r="D15" s="25">
        <v>0</v>
      </c>
      <c r="E15" s="25">
        <v>0</v>
      </c>
      <c r="F15" s="214"/>
      <c r="G15" s="25">
        <v>0</v>
      </c>
      <c r="H15" s="25">
        <v>0</v>
      </c>
      <c r="I15" s="214"/>
      <c r="J15" s="25">
        <v>0</v>
      </c>
      <c r="K15" s="214"/>
      <c r="L15" s="240"/>
    </row>
    <row r="16" spans="2:12">
      <c r="B16" s="23">
        <v>717000</v>
      </c>
      <c r="C16" s="23" t="s">
        <v>357</v>
      </c>
      <c r="D16" s="25">
        <f>D119</f>
        <v>2960000</v>
      </c>
      <c r="E16" s="25">
        <f>E119</f>
        <v>1387473</v>
      </c>
      <c r="F16" s="214">
        <f t="shared" si="1"/>
        <v>46.874087837837834</v>
      </c>
      <c r="G16" s="25">
        <f>G119</f>
        <v>60000</v>
      </c>
      <c r="H16" s="25">
        <f>H119</f>
        <v>3020000</v>
      </c>
      <c r="I16" s="214">
        <f t="shared" ref="I16:I77" si="3">H16/D16*100</f>
        <v>102.02702702702702</v>
      </c>
      <c r="J16" s="25">
        <f>J119</f>
        <v>3430000</v>
      </c>
      <c r="K16" s="214">
        <f t="shared" si="2"/>
        <v>115.87837837837837</v>
      </c>
      <c r="L16" s="240"/>
    </row>
    <row r="17" spans="2:12">
      <c r="B17" s="23">
        <v>719000</v>
      </c>
      <c r="C17" s="23" t="s">
        <v>4</v>
      </c>
      <c r="D17" s="25">
        <f>D122</f>
        <v>0</v>
      </c>
      <c r="E17" s="25">
        <f>E122</f>
        <v>0</v>
      </c>
      <c r="F17" s="214"/>
      <c r="G17" s="25">
        <f>G122</f>
        <v>0</v>
      </c>
      <c r="H17" s="25">
        <f>H122</f>
        <v>0</v>
      </c>
      <c r="I17" s="214"/>
      <c r="J17" s="25">
        <f>J122</f>
        <v>0</v>
      </c>
      <c r="K17" s="214"/>
      <c r="L17" s="240"/>
    </row>
    <row r="18" spans="2:12" ht="19.5" customHeight="1">
      <c r="B18" s="19">
        <v>720000</v>
      </c>
      <c r="C18" s="22" t="s">
        <v>22</v>
      </c>
      <c r="D18" s="20">
        <f>SUM(D19:D23)</f>
        <v>1000200</v>
      </c>
      <c r="E18" s="20">
        <f>SUM(E19:E23)</f>
        <v>329460</v>
      </c>
      <c r="F18" s="213">
        <f t="shared" si="1"/>
        <v>32.939412117576481</v>
      </c>
      <c r="G18" s="20">
        <f>SUM(G19:G23)</f>
        <v>6050</v>
      </c>
      <c r="H18" s="20">
        <f>SUM(H19:H23)</f>
        <v>1006250</v>
      </c>
      <c r="I18" s="213">
        <f t="shared" si="3"/>
        <v>100.60487902419517</v>
      </c>
      <c r="J18" s="20">
        <f>SUM(J19:J23)</f>
        <v>877900</v>
      </c>
      <c r="K18" s="213">
        <f t="shared" si="2"/>
        <v>87.772445510897825</v>
      </c>
      <c r="L18" s="240"/>
    </row>
    <row r="19" spans="2:12">
      <c r="B19" s="23">
        <v>721000</v>
      </c>
      <c r="C19" s="23" t="s">
        <v>42</v>
      </c>
      <c r="D19" s="25">
        <f>D127</f>
        <v>145000</v>
      </c>
      <c r="E19" s="25">
        <f>E127</f>
        <v>23</v>
      </c>
      <c r="F19" s="214">
        <f t="shared" si="1"/>
        <v>1.5862068965517239E-2</v>
      </c>
      <c r="G19" s="25">
        <f>G127</f>
        <v>-122600</v>
      </c>
      <c r="H19" s="25">
        <f>H127</f>
        <v>22400</v>
      </c>
      <c r="I19" s="214">
        <f t="shared" si="3"/>
        <v>15.448275862068966</v>
      </c>
      <c r="J19" s="25">
        <f>J127</f>
        <v>11000</v>
      </c>
      <c r="K19" s="214">
        <f t="shared" si="2"/>
        <v>7.5862068965517242</v>
      </c>
      <c r="L19" s="240"/>
    </row>
    <row r="20" spans="2:12">
      <c r="B20" s="23">
        <v>722000</v>
      </c>
      <c r="C20" s="23" t="s">
        <v>10</v>
      </c>
      <c r="D20" s="25">
        <f>D132</f>
        <v>788500</v>
      </c>
      <c r="E20" s="25">
        <f>E132</f>
        <v>303250</v>
      </c>
      <c r="F20" s="214">
        <f t="shared" si="1"/>
        <v>38.459099556119213</v>
      </c>
      <c r="G20" s="25">
        <f>G132</f>
        <v>115850</v>
      </c>
      <c r="H20" s="25">
        <f>H132</f>
        <v>904350</v>
      </c>
      <c r="I20" s="214">
        <f t="shared" si="3"/>
        <v>114.69245402663284</v>
      </c>
      <c r="J20" s="25">
        <f>J132</f>
        <v>738500</v>
      </c>
      <c r="K20" s="214">
        <f t="shared" si="2"/>
        <v>93.658845909955616</v>
      </c>
      <c r="L20" s="240"/>
    </row>
    <row r="21" spans="2:12">
      <c r="B21" s="23">
        <v>723000</v>
      </c>
      <c r="C21" s="23" t="s">
        <v>2</v>
      </c>
      <c r="D21" s="25">
        <f>D165</f>
        <v>700</v>
      </c>
      <c r="E21" s="25">
        <f>E165</f>
        <v>20</v>
      </c>
      <c r="F21" s="214">
        <f t="shared" si="1"/>
        <v>2.8571428571428572</v>
      </c>
      <c r="G21" s="25">
        <f>G165</f>
        <v>-200</v>
      </c>
      <c r="H21" s="25">
        <f>H165</f>
        <v>500</v>
      </c>
      <c r="I21" s="214">
        <f t="shared" si="3"/>
        <v>71.428571428571431</v>
      </c>
      <c r="J21" s="25">
        <f>J165</f>
        <v>400</v>
      </c>
      <c r="K21" s="214">
        <f t="shared" si="2"/>
        <v>57.142857142857139</v>
      </c>
      <c r="L21" s="240"/>
    </row>
    <row r="22" spans="2:12" ht="28.5">
      <c r="B22" s="23">
        <v>728000</v>
      </c>
      <c r="C22" s="190" t="s">
        <v>358</v>
      </c>
      <c r="D22" s="25">
        <v>0</v>
      </c>
      <c r="E22" s="25">
        <v>0</v>
      </c>
      <c r="F22" s="214"/>
      <c r="G22" s="25">
        <v>0</v>
      </c>
      <c r="H22" s="25">
        <v>0</v>
      </c>
      <c r="I22" s="214"/>
      <c r="J22" s="25">
        <v>0</v>
      </c>
      <c r="K22" s="214"/>
      <c r="L22" s="240"/>
    </row>
    <row r="23" spans="2:12">
      <c r="B23" s="23">
        <v>729000</v>
      </c>
      <c r="C23" s="23" t="s">
        <v>11</v>
      </c>
      <c r="D23" s="25">
        <f>D172</f>
        <v>66000</v>
      </c>
      <c r="E23" s="25">
        <f>E172</f>
        <v>26167</v>
      </c>
      <c r="F23" s="214">
        <f t="shared" si="1"/>
        <v>39.646969696969698</v>
      </c>
      <c r="G23" s="25">
        <f>G172</f>
        <v>13000</v>
      </c>
      <c r="H23" s="25">
        <f>H172</f>
        <v>79000</v>
      </c>
      <c r="I23" s="214">
        <f t="shared" si="3"/>
        <v>119.6969696969697</v>
      </c>
      <c r="J23" s="25">
        <f>J172</f>
        <v>128000</v>
      </c>
      <c r="K23" s="214">
        <f t="shared" si="2"/>
        <v>193.93939393939394</v>
      </c>
      <c r="L23" s="240"/>
    </row>
    <row r="24" spans="2:12" ht="19.5" customHeight="1">
      <c r="B24" s="19">
        <v>730000</v>
      </c>
      <c r="C24" s="22" t="s">
        <v>23</v>
      </c>
      <c r="D24" s="20">
        <f>D25</f>
        <v>0</v>
      </c>
      <c r="E24" s="20">
        <f>E25</f>
        <v>62770</v>
      </c>
      <c r="F24" s="213"/>
      <c r="G24" s="20">
        <f>G25</f>
        <v>253000</v>
      </c>
      <c r="H24" s="20">
        <f>H25</f>
        <v>253000</v>
      </c>
      <c r="I24" s="213"/>
      <c r="J24" s="20">
        <f>J25</f>
        <v>0</v>
      </c>
      <c r="K24" s="213"/>
      <c r="L24" s="240"/>
    </row>
    <row r="25" spans="2:12">
      <c r="B25" s="23">
        <v>731000</v>
      </c>
      <c r="C25" s="23" t="s">
        <v>6</v>
      </c>
      <c r="D25" s="25">
        <f>D178</f>
        <v>0</v>
      </c>
      <c r="E25" s="25">
        <f>E178</f>
        <v>62770</v>
      </c>
      <c r="F25" s="214"/>
      <c r="G25" s="25">
        <f>G178</f>
        <v>253000</v>
      </c>
      <c r="H25" s="25">
        <f>H178</f>
        <v>253000</v>
      </c>
      <c r="I25" s="214"/>
      <c r="J25" s="25">
        <f>J178</f>
        <v>0</v>
      </c>
      <c r="K25" s="214"/>
      <c r="L25" s="240"/>
    </row>
    <row r="26" spans="2:12" ht="18" customHeight="1">
      <c r="B26" s="19">
        <v>780000</v>
      </c>
      <c r="C26" s="22" t="s">
        <v>24</v>
      </c>
      <c r="D26" s="20">
        <f>D27+D28</f>
        <v>339800</v>
      </c>
      <c r="E26" s="20">
        <f>E27+E28</f>
        <v>169222</v>
      </c>
      <c r="F26" s="213">
        <f t="shared" si="1"/>
        <v>49.800470865214827</v>
      </c>
      <c r="G26" s="20">
        <f>G27+G28</f>
        <v>271100</v>
      </c>
      <c r="H26" s="20">
        <f>H27+H28</f>
        <v>610900</v>
      </c>
      <c r="I26" s="213">
        <f t="shared" si="3"/>
        <v>179.78222483814008</v>
      </c>
      <c r="J26" s="20">
        <f>J27+J28</f>
        <v>340800</v>
      </c>
      <c r="K26" s="213">
        <f t="shared" si="2"/>
        <v>100.29429075927017</v>
      </c>
      <c r="L26" s="240"/>
    </row>
    <row r="27" spans="2:12" ht="14.25" hidden="1" customHeight="1">
      <c r="B27" s="104"/>
      <c r="C27" s="23"/>
      <c r="D27" s="25"/>
      <c r="E27" s="25"/>
      <c r="F27" s="214" t="e">
        <f t="shared" si="1"/>
        <v>#DIV/0!</v>
      </c>
      <c r="G27" s="25"/>
      <c r="H27" s="25"/>
      <c r="I27" s="214" t="e">
        <f t="shared" si="3"/>
        <v>#DIV/0!</v>
      </c>
      <c r="J27" s="25"/>
      <c r="K27" s="214" t="e">
        <f t="shared" si="2"/>
        <v>#DIV/0!</v>
      </c>
      <c r="L27" s="240"/>
    </row>
    <row r="28" spans="2:12">
      <c r="B28" s="23">
        <v>787000</v>
      </c>
      <c r="C28" s="23" t="s">
        <v>359</v>
      </c>
      <c r="D28" s="25">
        <f>D190</f>
        <v>339800</v>
      </c>
      <c r="E28" s="25">
        <f>E190</f>
        <v>169222</v>
      </c>
      <c r="F28" s="214">
        <f t="shared" si="1"/>
        <v>49.800470865214827</v>
      </c>
      <c r="G28" s="25">
        <f>G190</f>
        <v>271100</v>
      </c>
      <c r="H28" s="25">
        <f>H190</f>
        <v>610900</v>
      </c>
      <c r="I28" s="214">
        <f t="shared" si="3"/>
        <v>179.78222483814008</v>
      </c>
      <c r="J28" s="25">
        <f>J190</f>
        <v>340800</v>
      </c>
      <c r="K28" s="214">
        <f t="shared" si="2"/>
        <v>100.29429075927017</v>
      </c>
      <c r="L28" s="240"/>
    </row>
    <row r="29" spans="2:12">
      <c r="B29" s="23">
        <v>788000</v>
      </c>
      <c r="C29" s="23" t="s">
        <v>360</v>
      </c>
      <c r="D29" s="25">
        <v>0</v>
      </c>
      <c r="E29" s="25">
        <v>0</v>
      </c>
      <c r="F29" s="214"/>
      <c r="G29" s="25">
        <v>0</v>
      </c>
      <c r="H29" s="25">
        <v>0</v>
      </c>
      <c r="I29" s="214"/>
      <c r="J29" s="25">
        <v>0</v>
      </c>
      <c r="K29" s="214"/>
      <c r="L29" s="240"/>
    </row>
    <row r="30" spans="2:12" ht="18" customHeight="1">
      <c r="B30" s="23"/>
      <c r="C30" s="22" t="s">
        <v>425</v>
      </c>
      <c r="D30" s="20">
        <f>D31+D41+D44</f>
        <v>4082200</v>
      </c>
      <c r="E30" s="20">
        <f>E31+E41+E44</f>
        <v>1953777</v>
      </c>
      <c r="F30" s="213">
        <f t="shared" si="1"/>
        <v>47.860883837146631</v>
      </c>
      <c r="G30" s="20">
        <f>G31+G41+G44</f>
        <v>228200</v>
      </c>
      <c r="H30" s="20">
        <f>H31+H41+H44</f>
        <v>4310400</v>
      </c>
      <c r="I30" s="213">
        <f t="shared" si="3"/>
        <v>105.59012297290677</v>
      </c>
      <c r="J30" s="20">
        <f>J31+J41+J44</f>
        <v>4226550</v>
      </c>
      <c r="K30" s="213">
        <f t="shared" si="2"/>
        <v>103.53608348439568</v>
      </c>
      <c r="L30" s="240"/>
    </row>
    <row r="31" spans="2:12" ht="18.75" customHeight="1">
      <c r="B31" s="19">
        <v>410000</v>
      </c>
      <c r="C31" s="22" t="s">
        <v>25</v>
      </c>
      <c r="D31" s="20">
        <f>SUM(D32:D40)</f>
        <v>4081200</v>
      </c>
      <c r="E31" s="20">
        <f>SUM(E32:E40)</f>
        <v>1952663</v>
      </c>
      <c r="F31" s="213">
        <f t="shared" si="1"/>
        <v>47.845315103400957</v>
      </c>
      <c r="G31" s="20">
        <f>SUM(G32:G40)</f>
        <v>224800</v>
      </c>
      <c r="H31" s="20">
        <f>SUM(H32:H40)</f>
        <v>4306000</v>
      </c>
      <c r="I31" s="213">
        <f t="shared" si="3"/>
        <v>105.50818386748995</v>
      </c>
      <c r="J31" s="20">
        <f>SUM(J32:J40)</f>
        <v>4221950</v>
      </c>
      <c r="K31" s="213">
        <f t="shared" si="2"/>
        <v>103.44874056650004</v>
      </c>
      <c r="L31" s="240"/>
    </row>
    <row r="32" spans="2:12">
      <c r="B32" s="23">
        <v>411000</v>
      </c>
      <c r="C32" s="26" t="s">
        <v>370</v>
      </c>
      <c r="D32" s="25">
        <f>D219</f>
        <v>1680700</v>
      </c>
      <c r="E32" s="25">
        <f>E219</f>
        <v>822196</v>
      </c>
      <c r="F32" s="214">
        <f t="shared" si="1"/>
        <v>48.919854822395429</v>
      </c>
      <c r="G32" s="25">
        <f>G219</f>
        <v>102000</v>
      </c>
      <c r="H32" s="25">
        <f>H219</f>
        <v>1782700</v>
      </c>
      <c r="I32" s="214">
        <f t="shared" si="3"/>
        <v>106.06889986315227</v>
      </c>
      <c r="J32" s="25">
        <f>J219</f>
        <v>1856100</v>
      </c>
      <c r="K32" s="214">
        <f t="shared" si="2"/>
        <v>110.43612780389122</v>
      </c>
      <c r="L32" s="240"/>
    </row>
    <row r="33" spans="2:12">
      <c r="B33" s="23">
        <v>412000</v>
      </c>
      <c r="C33" s="23" t="s">
        <v>14</v>
      </c>
      <c r="D33" s="25">
        <f>D225</f>
        <v>946800</v>
      </c>
      <c r="E33" s="25">
        <f>E225</f>
        <v>474132</v>
      </c>
      <c r="F33" s="214">
        <f t="shared" si="1"/>
        <v>50.077313054499363</v>
      </c>
      <c r="G33" s="25">
        <f>G225</f>
        <v>61700</v>
      </c>
      <c r="H33" s="25">
        <f>H225</f>
        <v>1008500</v>
      </c>
      <c r="I33" s="214">
        <f t="shared" si="3"/>
        <v>106.51668779045205</v>
      </c>
      <c r="J33" s="25">
        <f>J225</f>
        <v>978850</v>
      </c>
      <c r="K33" s="214">
        <f t="shared" si="2"/>
        <v>103.38508660752007</v>
      </c>
      <c r="L33" s="240"/>
    </row>
    <row r="34" spans="2:12">
      <c r="B34" s="23">
        <v>413000</v>
      </c>
      <c r="C34" s="26" t="s">
        <v>361</v>
      </c>
      <c r="D34" s="25">
        <f>D235</f>
        <v>90500</v>
      </c>
      <c r="E34" s="25">
        <f>E235</f>
        <v>21119</v>
      </c>
      <c r="F34" s="214">
        <f t="shared" si="1"/>
        <v>23.335911602209944</v>
      </c>
      <c r="G34" s="25">
        <f>G235</f>
        <v>-49000</v>
      </c>
      <c r="H34" s="25">
        <f>H235</f>
        <v>41500</v>
      </c>
      <c r="I34" s="214">
        <f t="shared" si="3"/>
        <v>45.856353591160222</v>
      </c>
      <c r="J34" s="25">
        <f>J235</f>
        <v>32500</v>
      </c>
      <c r="K34" s="214">
        <f t="shared" si="2"/>
        <v>35.911602209944753</v>
      </c>
      <c r="L34" s="240"/>
    </row>
    <row r="35" spans="2:12">
      <c r="B35" s="23">
        <v>414000</v>
      </c>
      <c r="C35" s="26" t="s">
        <v>5</v>
      </c>
      <c r="D35" s="25">
        <f>D238</f>
        <v>20000</v>
      </c>
      <c r="E35" s="25">
        <f>E238</f>
        <v>0</v>
      </c>
      <c r="F35" s="214">
        <f t="shared" si="1"/>
        <v>0</v>
      </c>
      <c r="G35" s="25">
        <f>G238</f>
        <v>-5000</v>
      </c>
      <c r="H35" s="25">
        <f>H238</f>
        <v>15000</v>
      </c>
      <c r="I35" s="214">
        <f t="shared" si="3"/>
        <v>75</v>
      </c>
      <c r="J35" s="25">
        <f>J238</f>
        <v>20000</v>
      </c>
      <c r="K35" s="214">
        <f t="shared" si="2"/>
        <v>100</v>
      </c>
      <c r="L35" s="240"/>
    </row>
    <row r="36" spans="2:12">
      <c r="B36" s="23">
        <v>415000</v>
      </c>
      <c r="C36" s="26" t="s">
        <v>6</v>
      </c>
      <c r="D36" s="25">
        <f>D241</f>
        <v>566500</v>
      </c>
      <c r="E36" s="25">
        <f>E241</f>
        <v>255629</v>
      </c>
      <c r="F36" s="214">
        <f t="shared" si="1"/>
        <v>45.1242718446602</v>
      </c>
      <c r="G36" s="25">
        <f>G241</f>
        <v>127600</v>
      </c>
      <c r="H36" s="25">
        <f>H241</f>
        <v>694100</v>
      </c>
      <c r="I36" s="214">
        <f t="shared" si="3"/>
        <v>122.52427184466019</v>
      </c>
      <c r="J36" s="25">
        <f>J241</f>
        <v>571100</v>
      </c>
      <c r="K36" s="214">
        <f t="shared" si="2"/>
        <v>100.81200353045013</v>
      </c>
      <c r="L36" s="240"/>
    </row>
    <row r="37" spans="2:12">
      <c r="B37" s="23">
        <v>416000</v>
      </c>
      <c r="C37" s="26" t="s">
        <v>15</v>
      </c>
      <c r="D37" s="25">
        <f>D244</f>
        <v>775200</v>
      </c>
      <c r="E37" s="25">
        <f>E244</f>
        <v>375553</v>
      </c>
      <c r="F37" s="214">
        <f t="shared" si="1"/>
        <v>48.445949432404539</v>
      </c>
      <c r="G37" s="25">
        <f>G244</f>
        <v>-15100</v>
      </c>
      <c r="H37" s="25">
        <f>H244</f>
        <v>760100</v>
      </c>
      <c r="I37" s="214">
        <f t="shared" si="3"/>
        <v>98.052115583075334</v>
      </c>
      <c r="J37" s="25">
        <f>J244</f>
        <v>763400</v>
      </c>
      <c r="K37" s="214">
        <f t="shared" si="2"/>
        <v>98.477812177502571</v>
      </c>
      <c r="L37" s="240"/>
    </row>
    <row r="38" spans="2:12" ht="28.5">
      <c r="B38" s="23">
        <v>417000</v>
      </c>
      <c r="C38" s="191" t="s">
        <v>398</v>
      </c>
      <c r="D38" s="25">
        <v>0</v>
      </c>
      <c r="E38" s="25">
        <v>0</v>
      </c>
      <c r="F38" s="214"/>
      <c r="G38" s="25">
        <v>0</v>
      </c>
      <c r="H38" s="25">
        <v>0</v>
      </c>
      <c r="I38" s="214"/>
      <c r="J38" s="25">
        <v>0</v>
      </c>
      <c r="K38" s="214"/>
      <c r="L38" s="240"/>
    </row>
    <row r="39" spans="2:12" ht="42.75">
      <c r="B39" s="23">
        <v>418000</v>
      </c>
      <c r="C39" s="191" t="s">
        <v>362</v>
      </c>
      <c r="D39" s="25">
        <v>0</v>
      </c>
      <c r="E39" s="25">
        <v>0</v>
      </c>
      <c r="F39" s="214"/>
      <c r="G39" s="25">
        <v>0</v>
      </c>
      <c r="H39" s="25">
        <v>0</v>
      </c>
      <c r="I39" s="214"/>
      <c r="J39" s="25">
        <v>0</v>
      </c>
      <c r="K39" s="214"/>
      <c r="L39" s="240"/>
    </row>
    <row r="40" spans="2:12">
      <c r="B40" s="23">
        <v>419000</v>
      </c>
      <c r="C40" s="26" t="s">
        <v>363</v>
      </c>
      <c r="D40" s="25">
        <f>D248</f>
        <v>1500</v>
      </c>
      <c r="E40" s="25">
        <f>E248</f>
        <v>4034</v>
      </c>
      <c r="F40" s="214">
        <f t="shared" si="1"/>
        <v>268.93333333333334</v>
      </c>
      <c r="G40" s="25">
        <f>G248</f>
        <v>2600</v>
      </c>
      <c r="H40" s="25">
        <f>H248</f>
        <v>4100</v>
      </c>
      <c r="I40" s="214">
        <f t="shared" si="3"/>
        <v>273.33333333333331</v>
      </c>
      <c r="J40" s="25">
        <f>J248</f>
        <v>0</v>
      </c>
      <c r="K40" s="214">
        <f t="shared" si="2"/>
        <v>0</v>
      </c>
      <c r="L40" s="240"/>
    </row>
    <row r="41" spans="2:12" ht="15">
      <c r="B41" s="19">
        <v>480000</v>
      </c>
      <c r="C41" s="19" t="s">
        <v>366</v>
      </c>
      <c r="D41" s="20">
        <f>D42+D43</f>
        <v>1000</v>
      </c>
      <c r="E41" s="20">
        <f>E42+E43</f>
        <v>1114</v>
      </c>
      <c r="F41" s="213">
        <f t="shared" si="1"/>
        <v>111.4</v>
      </c>
      <c r="G41" s="20">
        <f>G42+G43</f>
        <v>3400</v>
      </c>
      <c r="H41" s="20">
        <f>H42+H43</f>
        <v>4400</v>
      </c>
      <c r="I41" s="213">
        <f t="shared" si="3"/>
        <v>440.00000000000006</v>
      </c>
      <c r="J41" s="20">
        <f>J42+J43</f>
        <v>4600</v>
      </c>
      <c r="K41" s="213">
        <f t="shared" si="2"/>
        <v>459.99999999999994</v>
      </c>
      <c r="L41" s="240"/>
    </row>
    <row r="42" spans="2:12">
      <c r="B42" s="23">
        <v>487000</v>
      </c>
      <c r="C42" s="26" t="s">
        <v>364</v>
      </c>
      <c r="D42" s="25">
        <f>D419+D460</f>
        <v>1000</v>
      </c>
      <c r="E42" s="25">
        <f>E419+E460</f>
        <v>1114</v>
      </c>
      <c r="F42" s="214">
        <f t="shared" si="1"/>
        <v>111.4</v>
      </c>
      <c r="G42" s="25">
        <f>G419+G460</f>
        <v>3400</v>
      </c>
      <c r="H42" s="25">
        <f>H419+H460</f>
        <v>4400</v>
      </c>
      <c r="I42" s="214">
        <f t="shared" si="3"/>
        <v>440.00000000000006</v>
      </c>
      <c r="J42" s="25">
        <f>J419+J460</f>
        <v>4600</v>
      </c>
      <c r="K42" s="214">
        <f t="shared" si="2"/>
        <v>459.99999999999994</v>
      </c>
      <c r="L42" s="240"/>
    </row>
    <row r="43" spans="2:12">
      <c r="B43" s="23">
        <v>488000</v>
      </c>
      <c r="C43" s="26" t="s">
        <v>365</v>
      </c>
      <c r="D43" s="25">
        <v>0</v>
      </c>
      <c r="E43" s="25">
        <v>0</v>
      </c>
      <c r="F43" s="214"/>
      <c r="G43" s="25">
        <v>0</v>
      </c>
      <c r="H43" s="25">
        <v>0</v>
      </c>
      <c r="I43" s="214"/>
      <c r="J43" s="25">
        <v>0</v>
      </c>
      <c r="K43" s="214"/>
      <c r="L43" s="240"/>
    </row>
    <row r="44" spans="2:12" ht="18" customHeight="1">
      <c r="B44" s="19" t="s">
        <v>316</v>
      </c>
      <c r="C44" s="22" t="s">
        <v>426</v>
      </c>
      <c r="D44" s="20">
        <v>0</v>
      </c>
      <c r="E44" s="20">
        <v>0</v>
      </c>
      <c r="F44" s="213"/>
      <c r="G44" s="20">
        <v>0</v>
      </c>
      <c r="H44" s="20">
        <v>0</v>
      </c>
      <c r="I44" s="213"/>
      <c r="J44" s="20">
        <v>0</v>
      </c>
      <c r="K44" s="213"/>
      <c r="L44" s="240"/>
    </row>
    <row r="45" spans="2:12" ht="12" customHeight="1">
      <c r="B45" s="23"/>
      <c r="C45" s="23"/>
      <c r="D45" s="25"/>
      <c r="E45" s="25"/>
      <c r="F45" s="214"/>
      <c r="G45" s="25"/>
      <c r="H45" s="25"/>
      <c r="I45" s="214"/>
      <c r="J45" s="25"/>
      <c r="K45" s="214"/>
      <c r="L45" s="240"/>
    </row>
    <row r="46" spans="2:12" ht="15.75" customHeight="1">
      <c r="B46" s="28"/>
      <c r="C46" s="28" t="s">
        <v>16</v>
      </c>
      <c r="D46" s="29">
        <f>D8-D30</f>
        <v>687800</v>
      </c>
      <c r="E46" s="29">
        <f>E8-E30</f>
        <v>213135</v>
      </c>
      <c r="F46" s="215">
        <f t="shared" si="1"/>
        <v>30.987932538528639</v>
      </c>
      <c r="G46" s="29">
        <f>G8-G30</f>
        <v>334800</v>
      </c>
      <c r="H46" s="29">
        <f>H8-H30</f>
        <v>1022600</v>
      </c>
      <c r="I46" s="215">
        <f t="shared" si="3"/>
        <v>148.67694097121256</v>
      </c>
      <c r="J46" s="29">
        <f>J8-J30</f>
        <v>803450</v>
      </c>
      <c r="K46" s="215">
        <f t="shared" si="2"/>
        <v>116.81448095376564</v>
      </c>
      <c r="L46" s="240"/>
    </row>
    <row r="47" spans="2:12" ht="18" customHeight="1">
      <c r="B47" s="23"/>
      <c r="C47" s="23"/>
      <c r="D47" s="25"/>
      <c r="E47" s="25"/>
      <c r="F47" s="214"/>
      <c r="G47" s="25"/>
      <c r="H47" s="25"/>
      <c r="I47" s="214"/>
      <c r="J47" s="25"/>
      <c r="K47" s="214"/>
      <c r="L47" s="240"/>
    </row>
    <row r="48" spans="2:12" ht="15" customHeight="1">
      <c r="B48" s="30"/>
      <c r="C48" s="28" t="s">
        <v>427</v>
      </c>
      <c r="D48" s="29">
        <f>D49-D52</f>
        <v>-380300</v>
      </c>
      <c r="E48" s="29">
        <f>E49-E52</f>
        <v>-256582</v>
      </c>
      <c r="F48" s="215">
        <f t="shared" si="1"/>
        <v>67.46831448856166</v>
      </c>
      <c r="G48" s="29">
        <f>G49-G52</f>
        <v>-311000</v>
      </c>
      <c r="H48" s="29">
        <f>H49-H52</f>
        <v>-691300</v>
      </c>
      <c r="I48" s="215">
        <f t="shared" si="3"/>
        <v>181.77754404417564</v>
      </c>
      <c r="J48" s="29">
        <f>J49-J52</f>
        <v>-467950</v>
      </c>
      <c r="K48" s="215">
        <f t="shared" si="2"/>
        <v>123.04759400473311</v>
      </c>
      <c r="L48" s="240"/>
    </row>
    <row r="49" spans="2:12" ht="20.25" customHeight="1">
      <c r="B49" s="31">
        <v>810000</v>
      </c>
      <c r="C49" s="32" t="s">
        <v>26</v>
      </c>
      <c r="D49" s="20">
        <f>SUM(D50:D51)</f>
        <v>67000</v>
      </c>
      <c r="E49" s="20">
        <f>SUM(E50:E51)</f>
        <v>3742</v>
      </c>
      <c r="F49" s="213">
        <f t="shared" si="1"/>
        <v>5.585074626865671</v>
      </c>
      <c r="G49" s="20">
        <f>SUM(G50:G51)</f>
        <v>-40000</v>
      </c>
      <c r="H49" s="20">
        <f>SUM(H50:H51)</f>
        <v>27000</v>
      </c>
      <c r="I49" s="213">
        <f t="shared" si="3"/>
        <v>40.298507462686565</v>
      </c>
      <c r="J49" s="20">
        <f>SUM(J50:J51)</f>
        <v>30000</v>
      </c>
      <c r="K49" s="213">
        <f t="shared" si="2"/>
        <v>44.776119402985074</v>
      </c>
      <c r="L49" s="240"/>
    </row>
    <row r="50" spans="2:12" ht="12.75" customHeight="1">
      <c r="B50" s="33">
        <v>811000</v>
      </c>
      <c r="C50" s="34" t="s">
        <v>367</v>
      </c>
      <c r="D50" s="25">
        <f>D204</f>
        <v>40000</v>
      </c>
      <c r="E50" s="25">
        <f>E204</f>
        <v>0</v>
      </c>
      <c r="F50" s="214">
        <f t="shared" si="1"/>
        <v>0</v>
      </c>
      <c r="G50" s="25">
        <f>G204</f>
        <v>-40000</v>
      </c>
      <c r="H50" s="25">
        <f>H204</f>
        <v>0</v>
      </c>
      <c r="I50" s="214">
        <f t="shared" si="3"/>
        <v>0</v>
      </c>
      <c r="J50" s="25">
        <f>J204</f>
        <v>0</v>
      </c>
      <c r="K50" s="214">
        <f t="shared" si="2"/>
        <v>0</v>
      </c>
      <c r="L50" s="240"/>
    </row>
    <row r="51" spans="2:12">
      <c r="B51" s="23">
        <v>813000</v>
      </c>
      <c r="C51" s="23" t="s">
        <v>17</v>
      </c>
      <c r="D51" s="25">
        <f>D207</f>
        <v>27000</v>
      </c>
      <c r="E51" s="25">
        <f>E207</f>
        <v>3742</v>
      </c>
      <c r="F51" s="214">
        <f t="shared" si="1"/>
        <v>13.859259259259261</v>
      </c>
      <c r="G51" s="25">
        <f>G207</f>
        <v>0</v>
      </c>
      <c r="H51" s="25">
        <f>H207</f>
        <v>27000</v>
      </c>
      <c r="I51" s="214">
        <f t="shared" si="3"/>
        <v>100</v>
      </c>
      <c r="J51" s="25">
        <f>J207</f>
        <v>30000</v>
      </c>
      <c r="K51" s="214">
        <f t="shared" si="2"/>
        <v>111.11111111111111</v>
      </c>
      <c r="L51" s="240"/>
    </row>
    <row r="52" spans="2:12" ht="18" customHeight="1">
      <c r="B52" s="31">
        <v>510000</v>
      </c>
      <c r="C52" s="32" t="s">
        <v>27</v>
      </c>
      <c r="D52" s="20">
        <f>SUM(D53:D55)</f>
        <v>447300</v>
      </c>
      <c r="E52" s="20">
        <f>SUM(E53:E55)</f>
        <v>260324</v>
      </c>
      <c r="F52" s="213">
        <f t="shared" si="1"/>
        <v>58.198971607422308</v>
      </c>
      <c r="G52" s="20">
        <f>SUM(G53:G55)</f>
        <v>271000</v>
      </c>
      <c r="H52" s="20">
        <f>SUM(H53:H55)</f>
        <v>718300</v>
      </c>
      <c r="I52" s="213">
        <f t="shared" si="3"/>
        <v>160.58573664207466</v>
      </c>
      <c r="J52" s="20">
        <f>SUM(J53:J55)</f>
        <v>497950</v>
      </c>
      <c r="K52" s="213">
        <f t="shared" si="2"/>
        <v>111.32349653476415</v>
      </c>
      <c r="L52" s="240"/>
    </row>
    <row r="53" spans="2:12">
      <c r="B53" s="23">
        <v>511000</v>
      </c>
      <c r="C53" s="23" t="s">
        <v>7</v>
      </c>
      <c r="D53" s="25">
        <f>D260</f>
        <v>445300</v>
      </c>
      <c r="E53" s="25">
        <f>E260</f>
        <v>260324</v>
      </c>
      <c r="F53" s="214">
        <f t="shared" si="1"/>
        <v>58.460363799685609</v>
      </c>
      <c r="G53" s="25">
        <f>G260</f>
        <v>271000</v>
      </c>
      <c r="H53" s="25">
        <f>H260</f>
        <v>716300</v>
      </c>
      <c r="I53" s="214">
        <f t="shared" si="3"/>
        <v>160.85784864136536</v>
      </c>
      <c r="J53" s="25">
        <f>J260</f>
        <v>493950</v>
      </c>
      <c r="K53" s="214">
        <f t="shared" si="2"/>
        <v>110.92521895351449</v>
      </c>
      <c r="L53" s="240"/>
    </row>
    <row r="54" spans="2:12">
      <c r="B54" s="23">
        <v>513000</v>
      </c>
      <c r="C54" s="23" t="s">
        <v>393</v>
      </c>
      <c r="D54" s="25"/>
      <c r="E54" s="25"/>
      <c r="F54" s="214"/>
      <c r="G54" s="25"/>
      <c r="H54" s="25"/>
      <c r="I54" s="214"/>
      <c r="J54" s="25"/>
      <c r="K54" s="214"/>
      <c r="L54" s="240"/>
    </row>
    <row r="55" spans="2:12">
      <c r="B55" s="23">
        <v>516000</v>
      </c>
      <c r="C55" s="23" t="s">
        <v>108</v>
      </c>
      <c r="D55" s="25">
        <f>D269</f>
        <v>2000</v>
      </c>
      <c r="E55" s="25">
        <f>E269</f>
        <v>0</v>
      </c>
      <c r="F55" s="214">
        <f t="shared" si="1"/>
        <v>0</v>
      </c>
      <c r="G55" s="25">
        <f>G269</f>
        <v>0</v>
      </c>
      <c r="H55" s="25">
        <f>H269</f>
        <v>2000</v>
      </c>
      <c r="I55" s="214">
        <f t="shared" si="3"/>
        <v>100</v>
      </c>
      <c r="J55" s="25">
        <f>J269</f>
        <v>4000</v>
      </c>
      <c r="K55" s="214">
        <f t="shared" si="2"/>
        <v>200</v>
      </c>
      <c r="L55" s="240"/>
    </row>
    <row r="56" spans="2:12" ht="45">
      <c r="B56" s="19">
        <v>580000</v>
      </c>
      <c r="C56" s="192" t="s">
        <v>369</v>
      </c>
      <c r="D56" s="20">
        <v>0</v>
      </c>
      <c r="E56" s="20">
        <v>0</v>
      </c>
      <c r="F56" s="213"/>
      <c r="G56" s="20">
        <v>0</v>
      </c>
      <c r="H56" s="20">
        <v>0</v>
      </c>
      <c r="I56" s="213"/>
      <c r="J56" s="20">
        <v>0</v>
      </c>
      <c r="K56" s="213"/>
      <c r="L56" s="240"/>
    </row>
    <row r="57" spans="2:12" ht="28.5">
      <c r="B57" s="23">
        <v>581000</v>
      </c>
      <c r="C57" s="193" t="s">
        <v>368</v>
      </c>
      <c r="D57" s="25">
        <v>0</v>
      </c>
      <c r="E57" s="25">
        <v>0</v>
      </c>
      <c r="F57" s="214"/>
      <c r="G57" s="25">
        <v>0</v>
      </c>
      <c r="H57" s="25">
        <v>0</v>
      </c>
      <c r="I57" s="214"/>
      <c r="J57" s="25">
        <v>0</v>
      </c>
      <c r="K57" s="214"/>
      <c r="L57" s="240"/>
    </row>
    <row r="58" spans="2:12" ht="15" thickBot="1">
      <c r="B58" s="35"/>
      <c r="C58" s="35"/>
      <c r="D58" s="36"/>
      <c r="E58" s="36"/>
      <c r="F58" s="216"/>
      <c r="G58" s="36"/>
      <c r="H58" s="36"/>
      <c r="I58" s="216"/>
      <c r="J58" s="36"/>
      <c r="K58" s="216"/>
      <c r="L58" s="240"/>
    </row>
    <row r="59" spans="2:12" ht="15.75" customHeight="1" thickBot="1">
      <c r="B59" s="37"/>
      <c r="C59" s="37" t="s">
        <v>18</v>
      </c>
      <c r="D59" s="38">
        <f>D46+D48</f>
        <v>307500</v>
      </c>
      <c r="E59" s="38">
        <f>E46+E48</f>
        <v>-43447</v>
      </c>
      <c r="F59" s="217">
        <f t="shared" si="1"/>
        <v>-14.129105691056912</v>
      </c>
      <c r="G59" s="38">
        <f>G46+G48</f>
        <v>23800</v>
      </c>
      <c r="H59" s="38">
        <f>H46+H48</f>
        <v>331300</v>
      </c>
      <c r="I59" s="217">
        <f t="shared" si="3"/>
        <v>107.73983739837398</v>
      </c>
      <c r="J59" s="38">
        <f>J46+J48</f>
        <v>335500</v>
      </c>
      <c r="K59" s="217">
        <f t="shared" si="2"/>
        <v>109.10569105691057</v>
      </c>
      <c r="L59" s="240"/>
    </row>
    <row r="60" spans="2:12" ht="15.75" thickBot="1">
      <c r="B60" s="37"/>
      <c r="C60" s="37"/>
      <c r="D60" s="36"/>
      <c r="E60" s="36"/>
      <c r="F60" s="216"/>
      <c r="G60" s="36"/>
      <c r="H60" s="36"/>
      <c r="I60" s="216"/>
      <c r="J60" s="36"/>
      <c r="K60" s="216"/>
      <c r="L60" s="240"/>
    </row>
    <row r="61" spans="2:12" ht="15.75" customHeight="1" thickBot="1">
      <c r="B61" s="37"/>
      <c r="C61" s="37" t="s">
        <v>383</v>
      </c>
      <c r="D61" s="38">
        <f>D63+D70+D84+D77</f>
        <v>-307500</v>
      </c>
      <c r="E61" s="38">
        <f>E63+E70+E84+E77</f>
        <v>-148876</v>
      </c>
      <c r="F61" s="217">
        <f t="shared" si="1"/>
        <v>48.414959349593495</v>
      </c>
      <c r="G61" s="38">
        <f>G63+G70+G84+G77</f>
        <v>-23800</v>
      </c>
      <c r="H61" s="38">
        <f>H63+H70+H84+H77</f>
        <v>-331300</v>
      </c>
      <c r="I61" s="217">
        <f t="shared" si="3"/>
        <v>107.73983739837398</v>
      </c>
      <c r="J61" s="38">
        <f>J63+J70+J84+J77</f>
        <v>-335500</v>
      </c>
      <c r="K61" s="217">
        <f t="shared" si="2"/>
        <v>109.10569105691057</v>
      </c>
      <c r="L61" s="240"/>
    </row>
    <row r="62" spans="2:12" ht="15">
      <c r="B62" s="32"/>
      <c r="C62" s="32"/>
      <c r="D62" s="25"/>
      <c r="E62" s="25"/>
      <c r="F62" s="214"/>
      <c r="G62" s="25"/>
      <c r="H62" s="25"/>
      <c r="I62" s="214"/>
      <c r="J62" s="25"/>
      <c r="K62" s="214"/>
      <c r="L62" s="240"/>
    </row>
    <row r="63" spans="2:12" ht="30">
      <c r="B63" s="32"/>
      <c r="C63" s="194" t="s">
        <v>289</v>
      </c>
      <c r="D63" s="20">
        <f>D64-D67</f>
        <v>0</v>
      </c>
      <c r="E63" s="20">
        <f>E64-E67</f>
        <v>0</v>
      </c>
      <c r="F63" s="213"/>
      <c r="G63" s="20">
        <f>G64-G67</f>
        <v>0</v>
      </c>
      <c r="H63" s="20">
        <f>H64-H67</f>
        <v>0</v>
      </c>
      <c r="I63" s="213"/>
      <c r="J63" s="20">
        <f>J64-J67</f>
        <v>0</v>
      </c>
      <c r="K63" s="213"/>
      <c r="L63" s="240"/>
    </row>
    <row r="64" spans="2:12" ht="21" customHeight="1">
      <c r="B64" s="31">
        <v>910000</v>
      </c>
      <c r="C64" s="32" t="s">
        <v>285</v>
      </c>
      <c r="D64" s="20">
        <f>D65</f>
        <v>0</v>
      </c>
      <c r="E64" s="20">
        <f>E65</f>
        <v>0</v>
      </c>
      <c r="F64" s="213"/>
      <c r="G64" s="20">
        <f>G65</f>
        <v>0</v>
      </c>
      <c r="H64" s="20">
        <f>H65</f>
        <v>0</v>
      </c>
      <c r="I64" s="213"/>
      <c r="J64" s="20">
        <f>J65</f>
        <v>0</v>
      </c>
      <c r="K64" s="213"/>
      <c r="L64" s="240"/>
    </row>
    <row r="65" spans="2:12">
      <c r="B65" s="33">
        <v>911000</v>
      </c>
      <c r="C65" s="26" t="s">
        <v>286</v>
      </c>
      <c r="D65" s="25">
        <f>D282</f>
        <v>0</v>
      </c>
      <c r="E65" s="25">
        <f>E282</f>
        <v>0</v>
      </c>
      <c r="F65" s="214"/>
      <c r="G65" s="25">
        <f>G282</f>
        <v>0</v>
      </c>
      <c r="H65" s="25">
        <f>H282</f>
        <v>0</v>
      </c>
      <c r="I65" s="214"/>
      <c r="J65" s="25">
        <f>J282</f>
        <v>0</v>
      </c>
      <c r="K65" s="214"/>
      <c r="L65" s="240"/>
    </row>
    <row r="66" spans="2:12" ht="28.5">
      <c r="B66" s="33">
        <v>918000</v>
      </c>
      <c r="C66" s="193" t="s">
        <v>371</v>
      </c>
      <c r="D66" s="25">
        <v>0</v>
      </c>
      <c r="E66" s="25">
        <v>0</v>
      </c>
      <c r="F66" s="214"/>
      <c r="G66" s="25">
        <v>0</v>
      </c>
      <c r="H66" s="25">
        <v>0</v>
      </c>
      <c r="I66" s="214"/>
      <c r="J66" s="25">
        <v>0</v>
      </c>
      <c r="K66" s="214"/>
      <c r="L66" s="240"/>
    </row>
    <row r="67" spans="2:12" ht="19.5" customHeight="1">
      <c r="B67" s="31">
        <v>610000</v>
      </c>
      <c r="C67" s="32" t="s">
        <v>287</v>
      </c>
      <c r="D67" s="20">
        <f>D68</f>
        <v>0</v>
      </c>
      <c r="E67" s="20">
        <f>E68</f>
        <v>0</v>
      </c>
      <c r="F67" s="213"/>
      <c r="G67" s="20">
        <f>G68</f>
        <v>0</v>
      </c>
      <c r="H67" s="20">
        <f>H68</f>
        <v>0</v>
      </c>
      <c r="I67" s="213"/>
      <c r="J67" s="20">
        <f>J68</f>
        <v>0</v>
      </c>
      <c r="K67" s="213"/>
      <c r="L67" s="240"/>
    </row>
    <row r="68" spans="2:12">
      <c r="B68" s="23">
        <v>610000</v>
      </c>
      <c r="C68" s="39" t="s">
        <v>288</v>
      </c>
      <c r="D68" s="25">
        <f>D287</f>
        <v>0</v>
      </c>
      <c r="E68" s="25">
        <f>E287</f>
        <v>0</v>
      </c>
      <c r="F68" s="214"/>
      <c r="G68" s="25">
        <f>G287</f>
        <v>0</v>
      </c>
      <c r="H68" s="25">
        <f>H287</f>
        <v>0</v>
      </c>
      <c r="I68" s="214"/>
      <c r="J68" s="25">
        <f>J287</f>
        <v>0</v>
      </c>
      <c r="K68" s="214"/>
      <c r="L68" s="240"/>
    </row>
    <row r="69" spans="2:12" ht="28.5">
      <c r="B69" s="33">
        <v>618000</v>
      </c>
      <c r="C69" s="193" t="s">
        <v>372</v>
      </c>
      <c r="D69" s="25">
        <v>0</v>
      </c>
      <c r="E69" s="25">
        <v>0</v>
      </c>
      <c r="F69" s="214"/>
      <c r="G69" s="25">
        <v>0</v>
      </c>
      <c r="H69" s="25">
        <v>0</v>
      </c>
      <c r="I69" s="214"/>
      <c r="J69" s="25">
        <v>0</v>
      </c>
      <c r="K69" s="214"/>
      <c r="L69" s="240"/>
    </row>
    <row r="70" spans="2:12" ht="15" customHeight="1">
      <c r="B70" s="32"/>
      <c r="C70" s="22" t="s">
        <v>284</v>
      </c>
      <c r="D70" s="20">
        <f>D71-D74</f>
        <v>-256500</v>
      </c>
      <c r="E70" s="20">
        <f>E71-E74</f>
        <v>-123514</v>
      </c>
      <c r="F70" s="213">
        <f t="shared" si="1"/>
        <v>48.153606237816767</v>
      </c>
      <c r="G70" s="20">
        <f>G71-G74</f>
        <v>-22100</v>
      </c>
      <c r="H70" s="20">
        <f>H71-H74</f>
        <v>-278600</v>
      </c>
      <c r="I70" s="213">
        <f t="shared" si="3"/>
        <v>108.61598440545809</v>
      </c>
      <c r="J70" s="20">
        <f>J71-J74</f>
        <v>-284500</v>
      </c>
      <c r="K70" s="213">
        <f t="shared" si="2"/>
        <v>110.91617933723197</v>
      </c>
      <c r="L70" s="240"/>
    </row>
    <row r="71" spans="2:12" ht="19.5" customHeight="1">
      <c r="B71" s="31">
        <v>920000</v>
      </c>
      <c r="C71" s="32" t="s">
        <v>80</v>
      </c>
      <c r="D71" s="20">
        <f>D72</f>
        <v>0</v>
      </c>
      <c r="E71" s="20">
        <f>E72</f>
        <v>0</v>
      </c>
      <c r="F71" s="213"/>
      <c r="G71" s="20">
        <f>G72</f>
        <v>0</v>
      </c>
      <c r="H71" s="20">
        <f>H72</f>
        <v>0</v>
      </c>
      <c r="I71" s="213"/>
      <c r="J71" s="20">
        <f>J72</f>
        <v>0</v>
      </c>
      <c r="K71" s="213"/>
      <c r="L71" s="240"/>
    </row>
    <row r="72" spans="2:12" ht="15.75" customHeight="1">
      <c r="B72" s="33">
        <v>921200</v>
      </c>
      <c r="C72" s="26" t="s">
        <v>81</v>
      </c>
      <c r="D72" s="25">
        <f>D295</f>
        <v>0</v>
      </c>
      <c r="E72" s="25">
        <f>E295</f>
        <v>0</v>
      </c>
      <c r="F72" s="214"/>
      <c r="G72" s="25">
        <f>G295</f>
        <v>0</v>
      </c>
      <c r="H72" s="25">
        <f>H295</f>
        <v>0</v>
      </c>
      <c r="I72" s="214"/>
      <c r="J72" s="25">
        <f>J295</f>
        <v>0</v>
      </c>
      <c r="K72" s="214"/>
      <c r="L72" s="240"/>
    </row>
    <row r="73" spans="2:12" ht="30.75" customHeight="1">
      <c r="B73" s="33">
        <v>921200</v>
      </c>
      <c r="C73" s="191" t="s">
        <v>373</v>
      </c>
      <c r="D73" s="25">
        <v>0</v>
      </c>
      <c r="E73" s="25">
        <v>0</v>
      </c>
      <c r="F73" s="214"/>
      <c r="G73" s="25">
        <v>0</v>
      </c>
      <c r="H73" s="25">
        <v>0</v>
      </c>
      <c r="I73" s="214"/>
      <c r="J73" s="25">
        <v>0</v>
      </c>
      <c r="K73" s="214"/>
      <c r="L73" s="240"/>
    </row>
    <row r="74" spans="2:12" ht="18.75" customHeight="1">
      <c r="B74" s="31">
        <v>620000</v>
      </c>
      <c r="C74" s="32" t="s">
        <v>28</v>
      </c>
      <c r="D74" s="20">
        <f>D75</f>
        <v>256500</v>
      </c>
      <c r="E74" s="20">
        <f>E75</f>
        <v>123514</v>
      </c>
      <c r="F74" s="213">
        <f>E74/D74*100</f>
        <v>48.153606237816767</v>
      </c>
      <c r="G74" s="20">
        <f>G75</f>
        <v>22100</v>
      </c>
      <c r="H74" s="20">
        <f>H75</f>
        <v>278600</v>
      </c>
      <c r="I74" s="213">
        <f t="shared" si="3"/>
        <v>108.61598440545809</v>
      </c>
      <c r="J74" s="20">
        <f>J75</f>
        <v>284500</v>
      </c>
      <c r="K74" s="213">
        <f>J74/D74*100</f>
        <v>110.91617933723197</v>
      </c>
      <c r="L74" s="240"/>
    </row>
    <row r="75" spans="2:12">
      <c r="B75" s="23">
        <v>621000</v>
      </c>
      <c r="C75" s="39" t="s">
        <v>19</v>
      </c>
      <c r="D75" s="25">
        <f>D297</f>
        <v>256500</v>
      </c>
      <c r="E75" s="25">
        <f>E297</f>
        <v>123514</v>
      </c>
      <c r="F75" s="214">
        <f>E75/D75*100</f>
        <v>48.153606237816767</v>
      </c>
      <c r="G75" s="25">
        <f>G297</f>
        <v>22100</v>
      </c>
      <c r="H75" s="25">
        <f>H297</f>
        <v>278600</v>
      </c>
      <c r="I75" s="214">
        <f t="shared" si="3"/>
        <v>108.61598440545809</v>
      </c>
      <c r="J75" s="25">
        <f>J297</f>
        <v>284500</v>
      </c>
      <c r="K75" s="214">
        <f>J75/D75*100</f>
        <v>110.91617933723197</v>
      </c>
      <c r="L75" s="240"/>
    </row>
    <row r="76" spans="2:12" ht="28.5">
      <c r="B76" s="33">
        <v>921200</v>
      </c>
      <c r="C76" s="191" t="s">
        <v>374</v>
      </c>
      <c r="D76" s="25">
        <v>0</v>
      </c>
      <c r="E76" s="25">
        <v>0</v>
      </c>
      <c r="F76" s="214"/>
      <c r="G76" s="25">
        <v>0</v>
      </c>
      <c r="H76" s="25">
        <v>0</v>
      </c>
      <c r="I76" s="214"/>
      <c r="J76" s="25">
        <v>0</v>
      </c>
      <c r="K76" s="214"/>
      <c r="L76" s="240"/>
    </row>
    <row r="77" spans="2:12" ht="15">
      <c r="B77" s="33"/>
      <c r="C77" s="22" t="s">
        <v>375</v>
      </c>
      <c r="D77" s="20">
        <f>D78-D81</f>
        <v>-51000</v>
      </c>
      <c r="E77" s="20">
        <f>E78-E81</f>
        <v>-25362</v>
      </c>
      <c r="F77" s="213">
        <f>E77/D77*100</f>
        <v>49.72941176470588</v>
      </c>
      <c r="G77" s="20">
        <f>G78-G81</f>
        <v>-1700</v>
      </c>
      <c r="H77" s="20">
        <f>H78-H81</f>
        <v>-52700</v>
      </c>
      <c r="I77" s="213">
        <f t="shared" si="3"/>
        <v>103.33333333333334</v>
      </c>
      <c r="J77" s="20">
        <f>J78-J81</f>
        <v>-51000</v>
      </c>
      <c r="K77" s="213">
        <f>J77/D77*100</f>
        <v>100</v>
      </c>
      <c r="L77" s="240"/>
    </row>
    <row r="78" spans="2:12" ht="15">
      <c r="B78" s="19">
        <v>930000</v>
      </c>
      <c r="C78" s="195" t="s">
        <v>376</v>
      </c>
      <c r="D78" s="20">
        <v>0</v>
      </c>
      <c r="E78" s="20">
        <f>E79+E80</f>
        <v>3149</v>
      </c>
      <c r="F78" s="213"/>
      <c r="G78" s="20">
        <f>G80</f>
        <v>5000</v>
      </c>
      <c r="H78" s="20">
        <f>H80</f>
        <v>5000</v>
      </c>
      <c r="I78" s="213"/>
      <c r="J78" s="20">
        <f>J80</f>
        <v>5000</v>
      </c>
      <c r="K78" s="213"/>
      <c r="L78" s="240"/>
    </row>
    <row r="79" spans="2:12">
      <c r="B79" s="33">
        <v>931000</v>
      </c>
      <c r="C79" s="191" t="s">
        <v>377</v>
      </c>
      <c r="D79" s="25"/>
      <c r="E79" s="25"/>
      <c r="F79" s="214"/>
      <c r="G79" s="25"/>
      <c r="H79" s="25"/>
      <c r="I79" s="214"/>
      <c r="J79" s="25"/>
      <c r="K79" s="214"/>
      <c r="L79" s="240"/>
    </row>
    <row r="80" spans="2:12" ht="28.5">
      <c r="B80" s="33">
        <v>938000</v>
      </c>
      <c r="C80" s="191" t="s">
        <v>378</v>
      </c>
      <c r="D80" s="25">
        <v>0</v>
      </c>
      <c r="E80" s="25">
        <f>E307</f>
        <v>3149</v>
      </c>
      <c r="F80" s="214"/>
      <c r="G80" s="25">
        <f>G307</f>
        <v>5000</v>
      </c>
      <c r="H80" s="25">
        <f>H307</f>
        <v>5000</v>
      </c>
      <c r="I80" s="214"/>
      <c r="J80" s="25">
        <f>J307</f>
        <v>5000</v>
      </c>
      <c r="K80" s="214"/>
      <c r="L80" s="240"/>
    </row>
    <row r="81" spans="1:12" ht="15">
      <c r="B81" s="19">
        <v>630000</v>
      </c>
      <c r="C81" s="191" t="s">
        <v>379</v>
      </c>
      <c r="D81" s="20">
        <f>D82+D83</f>
        <v>51000</v>
      </c>
      <c r="E81" s="20">
        <f>E82+E83</f>
        <v>28511</v>
      </c>
      <c r="F81" s="213">
        <f>E81/D81*100</f>
        <v>55.903921568627446</v>
      </c>
      <c r="G81" s="20">
        <f>G82+G83</f>
        <v>6700</v>
      </c>
      <c r="H81" s="20">
        <f>H82+H83</f>
        <v>57700</v>
      </c>
      <c r="I81" s="213">
        <f>H81/D81*100</f>
        <v>113.13725490196079</v>
      </c>
      <c r="J81" s="20">
        <f>J82+J83</f>
        <v>56000</v>
      </c>
      <c r="K81" s="213">
        <f>J81/D81*100</f>
        <v>109.80392156862746</v>
      </c>
      <c r="L81" s="240"/>
    </row>
    <row r="82" spans="1:12">
      <c r="B82" s="33">
        <v>631000</v>
      </c>
      <c r="C82" s="191" t="s">
        <v>380</v>
      </c>
      <c r="D82" s="25">
        <f>D309</f>
        <v>45000</v>
      </c>
      <c r="E82" s="25">
        <f>E309</f>
        <v>27459</v>
      </c>
      <c r="F82" s="214">
        <f>E82/D82*100</f>
        <v>61.019999999999996</v>
      </c>
      <c r="G82" s="25">
        <f>G309</f>
        <v>10100</v>
      </c>
      <c r="H82" s="25">
        <f>H309</f>
        <v>55100</v>
      </c>
      <c r="I82" s="214">
        <f>H82/D82*100</f>
        <v>122.44444444444444</v>
      </c>
      <c r="J82" s="25">
        <f>J309</f>
        <v>40000</v>
      </c>
      <c r="K82" s="214">
        <f>J82/D82*100</f>
        <v>88.888888888888886</v>
      </c>
      <c r="L82" s="240"/>
    </row>
    <row r="83" spans="1:12" ht="29.25" thickBot="1">
      <c r="B83" s="35">
        <v>638000</v>
      </c>
      <c r="C83" s="196" t="s">
        <v>381</v>
      </c>
      <c r="D83" s="36">
        <f>D464</f>
        <v>6000</v>
      </c>
      <c r="E83" s="36">
        <f>E464</f>
        <v>1052</v>
      </c>
      <c r="F83" s="216">
        <f>E83/D83*100</f>
        <v>17.533333333333335</v>
      </c>
      <c r="G83" s="36">
        <f>G464</f>
        <v>-3400</v>
      </c>
      <c r="H83" s="36">
        <f>H464</f>
        <v>2600</v>
      </c>
      <c r="I83" s="216">
        <f>H83/D83*100</f>
        <v>43.333333333333336</v>
      </c>
      <c r="J83" s="36">
        <f>J464</f>
        <v>16000</v>
      </c>
      <c r="K83" s="216">
        <f>J83/D83*100</f>
        <v>266.66666666666663</v>
      </c>
      <c r="L83" s="240"/>
    </row>
    <row r="84" spans="1:12" ht="16.5" customHeight="1" thickBot="1">
      <c r="B84" s="148" t="s">
        <v>316</v>
      </c>
      <c r="C84" s="148" t="s">
        <v>382</v>
      </c>
      <c r="D84" s="149">
        <v>0</v>
      </c>
      <c r="E84" s="149">
        <v>0</v>
      </c>
      <c r="F84" s="218"/>
      <c r="G84" s="149">
        <v>0</v>
      </c>
      <c r="H84" s="149">
        <v>0</v>
      </c>
      <c r="I84" s="218"/>
      <c r="J84" s="149">
        <v>0</v>
      </c>
      <c r="K84" s="218"/>
      <c r="L84" s="240"/>
    </row>
    <row r="85" spans="1:12" ht="15" thickBot="1">
      <c r="B85" s="150"/>
      <c r="C85" s="150"/>
      <c r="D85" s="151"/>
      <c r="E85" s="151"/>
      <c r="F85" s="219"/>
      <c r="G85" s="151"/>
      <c r="H85" s="151"/>
      <c r="I85" s="219"/>
      <c r="J85" s="151"/>
      <c r="K85" s="219"/>
      <c r="L85" s="240"/>
    </row>
    <row r="86" spans="1:12" ht="18" customHeight="1" thickBot="1">
      <c r="B86" s="32"/>
      <c r="C86" s="37" t="s">
        <v>20</v>
      </c>
      <c r="D86" s="184">
        <f>D59+D61</f>
        <v>0</v>
      </c>
      <c r="E86" s="184">
        <f>E59+E61</f>
        <v>-192323</v>
      </c>
      <c r="F86" s="220"/>
      <c r="G86" s="184">
        <f>G59+G61</f>
        <v>0</v>
      </c>
      <c r="H86" s="184">
        <f>H59+H61</f>
        <v>0</v>
      </c>
      <c r="I86" s="220"/>
      <c r="J86" s="184">
        <f>J59+J61</f>
        <v>0</v>
      </c>
      <c r="K86" s="220"/>
      <c r="L86" s="240"/>
    </row>
    <row r="87" spans="1:12">
      <c r="A87" s="21"/>
      <c r="B87" s="110"/>
      <c r="C87" s="40"/>
      <c r="D87" s="247"/>
      <c r="E87" s="247"/>
      <c r="F87" s="248"/>
      <c r="G87" s="247"/>
      <c r="H87" s="247"/>
      <c r="I87" s="248"/>
      <c r="J87" s="247"/>
      <c r="K87" s="248"/>
      <c r="L87" s="240"/>
    </row>
    <row r="88" spans="1:12" ht="15">
      <c r="A88" s="21"/>
      <c r="B88" s="48"/>
      <c r="C88" s="172" t="s">
        <v>30</v>
      </c>
      <c r="D88" s="247"/>
      <c r="E88" s="247"/>
      <c r="F88" s="248"/>
      <c r="G88" s="247"/>
      <c r="H88" s="247"/>
      <c r="I88" s="248"/>
      <c r="J88" s="247"/>
      <c r="K88" s="248"/>
      <c r="L88" s="240"/>
    </row>
    <row r="89" spans="1:12" ht="12" customHeight="1">
      <c r="A89" s="21"/>
      <c r="B89" s="182"/>
      <c r="C89" s="16"/>
      <c r="D89" s="183"/>
      <c r="E89" s="183"/>
      <c r="F89" s="221"/>
      <c r="G89" s="183"/>
      <c r="H89" s="183"/>
      <c r="I89" s="221"/>
      <c r="J89" s="183"/>
      <c r="K89" s="221"/>
      <c r="L89" s="240"/>
    </row>
    <row r="90" spans="1:12" ht="15">
      <c r="A90" s="21"/>
      <c r="B90" s="42"/>
      <c r="C90" s="43" t="s">
        <v>31</v>
      </c>
      <c r="D90" s="29">
        <f>D94+D125+D176+D183</f>
        <v>4770000</v>
      </c>
      <c r="E90" s="29">
        <f>E94+E125+E176+E183</f>
        <v>2166912</v>
      </c>
      <c r="F90" s="215">
        <f>E90/D90*100</f>
        <v>45.427924528301887</v>
      </c>
      <c r="G90" s="29">
        <f>G94+G125+G176+G183</f>
        <v>563000</v>
      </c>
      <c r="H90" s="29">
        <f>H94+H125+H176+H183</f>
        <v>5333000</v>
      </c>
      <c r="I90" s="215">
        <f>H90/D90*100</f>
        <v>111.80293501048217</v>
      </c>
      <c r="J90" s="29">
        <f>J94+J125+J176+J183</f>
        <v>5030000</v>
      </c>
      <c r="K90" s="215">
        <f>J90/D90*100</f>
        <v>105.45073375262055</v>
      </c>
      <c r="L90" s="240"/>
    </row>
    <row r="91" spans="1:12" ht="15">
      <c r="A91" s="21"/>
      <c r="B91" s="18"/>
      <c r="C91" s="19"/>
      <c r="D91" s="44"/>
      <c r="E91" s="44"/>
      <c r="F91" s="213"/>
      <c r="G91" s="44"/>
      <c r="H91" s="44"/>
      <c r="I91" s="213"/>
      <c r="J91" s="44"/>
      <c r="K91" s="213"/>
      <c r="L91" s="240"/>
    </row>
    <row r="92" spans="1:12" ht="15">
      <c r="A92" s="21"/>
      <c r="B92" s="42"/>
      <c r="C92" s="45" t="s">
        <v>32</v>
      </c>
      <c r="D92" s="29">
        <f>D94+D125</f>
        <v>4430200</v>
      </c>
      <c r="E92" s="29">
        <f>E94+E125</f>
        <v>1934920</v>
      </c>
      <c r="F92" s="215">
        <f>E92/D92*100</f>
        <v>43.67568055618257</v>
      </c>
      <c r="G92" s="29">
        <f>G94+G125</f>
        <v>38900</v>
      </c>
      <c r="H92" s="29">
        <f>H94+H125</f>
        <v>4469100</v>
      </c>
      <c r="I92" s="215">
        <f>H92/D92*100</f>
        <v>100.87806419574736</v>
      </c>
      <c r="J92" s="29">
        <f>J94+J125</f>
        <v>4689200</v>
      </c>
      <c r="K92" s="215">
        <f>J92/D92*100</f>
        <v>105.84623719019457</v>
      </c>
      <c r="L92" s="240"/>
    </row>
    <row r="93" spans="1:12" ht="15">
      <c r="A93" s="21"/>
      <c r="B93" s="18"/>
      <c r="C93" s="19"/>
      <c r="D93" s="144"/>
      <c r="E93" s="144"/>
      <c r="F93" s="222"/>
      <c r="G93" s="144"/>
      <c r="H93" s="144"/>
      <c r="I93" s="222"/>
      <c r="J93" s="144"/>
      <c r="K93" s="222"/>
      <c r="L93" s="240"/>
    </row>
    <row r="94" spans="1:12">
      <c r="A94" s="21"/>
      <c r="B94" s="46">
        <v>71</v>
      </c>
      <c r="C94" s="44" t="s">
        <v>21</v>
      </c>
      <c r="D94" s="20">
        <f>D96+D102+D108+D114+D119+D122</f>
        <v>3430000</v>
      </c>
      <c r="E94" s="20">
        <f>E96+E102+E108+E114+E119+E122</f>
        <v>1605460</v>
      </c>
      <c r="F94" s="213">
        <f>E94/D94*100</f>
        <v>46.806413994169091</v>
      </c>
      <c r="G94" s="20">
        <f>G96+G102+G108+G114+G119+G122</f>
        <v>32850</v>
      </c>
      <c r="H94" s="20">
        <f>H96+H102+H108+H114+H119+H122</f>
        <v>3462850</v>
      </c>
      <c r="I94" s="213">
        <f>H94/D94*100</f>
        <v>100.95772594752187</v>
      </c>
      <c r="J94" s="20">
        <f>J96+J102+J108+J114+J119+J122</f>
        <v>3811300</v>
      </c>
      <c r="K94" s="213">
        <f>J94/D94*100</f>
        <v>111.11661807580175</v>
      </c>
      <c r="L94" s="240"/>
    </row>
    <row r="95" spans="1:12" ht="15">
      <c r="A95" s="21"/>
      <c r="B95" s="22"/>
      <c r="C95" s="22"/>
      <c r="D95" s="20"/>
      <c r="E95" s="20"/>
      <c r="F95" s="213"/>
      <c r="G95" s="20"/>
      <c r="H95" s="20"/>
      <c r="I95" s="213"/>
      <c r="J95" s="20"/>
      <c r="K95" s="213"/>
      <c r="L95" s="240"/>
    </row>
    <row r="96" spans="1:12" ht="15">
      <c r="A96" s="21"/>
      <c r="B96" s="19">
        <v>711000</v>
      </c>
      <c r="C96" s="22" t="s">
        <v>8</v>
      </c>
      <c r="D96" s="20">
        <f>D97</f>
        <v>0</v>
      </c>
      <c r="E96" s="20">
        <f>E97</f>
        <v>153</v>
      </c>
      <c r="F96" s="213"/>
      <c r="G96" s="20">
        <f>G97</f>
        <v>200</v>
      </c>
      <c r="H96" s="20">
        <f>H97</f>
        <v>200</v>
      </c>
      <c r="I96" s="213"/>
      <c r="J96" s="20">
        <f>J97</f>
        <v>200</v>
      </c>
      <c r="K96" s="213"/>
      <c r="L96" s="240"/>
    </row>
    <row r="97" spans="1:12">
      <c r="A97" s="21"/>
      <c r="B97" s="47">
        <v>711113</v>
      </c>
      <c r="C97" s="48" t="s">
        <v>33</v>
      </c>
      <c r="D97" s="25">
        <v>0</v>
      </c>
      <c r="E97" s="25">
        <v>153</v>
      </c>
      <c r="F97" s="214"/>
      <c r="G97" s="25">
        <f>H97-D97</f>
        <v>200</v>
      </c>
      <c r="H97" s="25">
        <v>200</v>
      </c>
      <c r="I97" s="214"/>
      <c r="J97" s="25">
        <v>200</v>
      </c>
      <c r="K97" s="214"/>
      <c r="L97" s="240"/>
    </row>
    <row r="98" spans="1:12">
      <c r="A98" s="21"/>
      <c r="B98" s="49"/>
      <c r="C98" s="23"/>
      <c r="D98" s="25"/>
      <c r="E98" s="25"/>
      <c r="F98" s="214"/>
      <c r="G98" s="25"/>
      <c r="H98" s="25"/>
      <c r="I98" s="214"/>
      <c r="J98" s="25"/>
      <c r="K98" s="214"/>
      <c r="L98" s="240"/>
    </row>
    <row r="99" spans="1:12" ht="15">
      <c r="A99" s="21"/>
      <c r="B99" s="19">
        <v>712000</v>
      </c>
      <c r="C99" s="22" t="s">
        <v>282</v>
      </c>
      <c r="D99" s="20">
        <f>D100</f>
        <v>0</v>
      </c>
      <c r="E99" s="20">
        <f>E100</f>
        <v>0</v>
      </c>
      <c r="F99" s="213"/>
      <c r="G99" s="20">
        <f>G100</f>
        <v>0</v>
      </c>
      <c r="H99" s="20">
        <f>H100</f>
        <v>0</v>
      </c>
      <c r="I99" s="213"/>
      <c r="J99" s="20">
        <f>J100</f>
        <v>0</v>
      </c>
      <c r="K99" s="213"/>
      <c r="L99" s="240"/>
    </row>
    <row r="100" spans="1:12">
      <c r="A100" s="21"/>
      <c r="B100" s="47">
        <v>712199</v>
      </c>
      <c r="C100" s="48" t="s">
        <v>281</v>
      </c>
      <c r="D100" s="25">
        <v>0</v>
      </c>
      <c r="E100" s="25">
        <v>0</v>
      </c>
      <c r="F100" s="214"/>
      <c r="G100" s="25">
        <f>H100-D100</f>
        <v>0</v>
      </c>
      <c r="H100" s="25">
        <v>0</v>
      </c>
      <c r="I100" s="214"/>
      <c r="J100" s="25">
        <v>0</v>
      </c>
      <c r="K100" s="214"/>
      <c r="L100" s="240"/>
    </row>
    <row r="101" spans="1:12">
      <c r="A101" s="21"/>
      <c r="B101" s="49"/>
      <c r="C101" s="23"/>
      <c r="D101" s="25"/>
      <c r="E101" s="25"/>
      <c r="F101" s="214"/>
      <c r="G101" s="25"/>
      <c r="H101" s="25"/>
      <c r="I101" s="214"/>
      <c r="J101" s="25"/>
      <c r="K101" s="214"/>
      <c r="L101" s="240"/>
    </row>
    <row r="102" spans="1:12" ht="15">
      <c r="A102" s="21"/>
      <c r="B102" s="19">
        <v>713000</v>
      </c>
      <c r="C102" s="22" t="s">
        <v>9</v>
      </c>
      <c r="D102" s="50">
        <f>SUM(D103:D106)</f>
        <v>349000</v>
      </c>
      <c r="E102" s="50">
        <f>SUM(E103:E106)</f>
        <v>156829</v>
      </c>
      <c r="F102" s="223">
        <f>E102/D102*100</f>
        <v>44.93667621776504</v>
      </c>
      <c r="G102" s="50">
        <f>SUM(G103:G106)</f>
        <v>-18960</v>
      </c>
      <c r="H102" s="50">
        <f>SUM(H103:H106)</f>
        <v>330040</v>
      </c>
      <c r="I102" s="223">
        <f>H102/D102*100</f>
        <v>94.567335243553003</v>
      </c>
      <c r="J102" s="50">
        <f>SUM(J103:J106)</f>
        <v>260000</v>
      </c>
      <c r="K102" s="223">
        <f>J102/D102*100</f>
        <v>74.49856733524355</v>
      </c>
      <c r="L102" s="240"/>
    </row>
    <row r="103" spans="1:12">
      <c r="A103" s="21"/>
      <c r="B103" s="47">
        <v>713111</v>
      </c>
      <c r="C103" s="34" t="s">
        <v>34</v>
      </c>
      <c r="D103" s="25">
        <v>29000</v>
      </c>
      <c r="E103" s="25">
        <v>16828</v>
      </c>
      <c r="F103" s="214">
        <f>E103/D103*100</f>
        <v>58.027586206896551</v>
      </c>
      <c r="G103" s="25">
        <f>H103-D103</f>
        <v>1000</v>
      </c>
      <c r="H103" s="25">
        <v>30000</v>
      </c>
      <c r="I103" s="214">
        <f>H103/D103*100</f>
        <v>103.44827586206897</v>
      </c>
      <c r="J103" s="25">
        <v>30000</v>
      </c>
      <c r="K103" s="214">
        <f>J103/D103*100</f>
        <v>103.44827586206897</v>
      </c>
      <c r="L103" s="240"/>
    </row>
    <row r="104" spans="1:12">
      <c r="A104" s="21"/>
      <c r="B104" s="47">
        <v>713112</v>
      </c>
      <c r="C104" s="34" t="s">
        <v>35</v>
      </c>
      <c r="D104" s="25">
        <v>0</v>
      </c>
      <c r="E104" s="25">
        <v>14</v>
      </c>
      <c r="F104" s="214"/>
      <c r="G104" s="25">
        <f>H104-D104</f>
        <v>40</v>
      </c>
      <c r="H104" s="25">
        <v>40</v>
      </c>
      <c r="I104" s="214"/>
      <c r="J104" s="25">
        <v>0</v>
      </c>
      <c r="K104" s="214"/>
      <c r="L104" s="240"/>
    </row>
    <row r="105" spans="1:12">
      <c r="A105" s="21"/>
      <c r="B105" s="47">
        <v>713113</v>
      </c>
      <c r="C105" s="23" t="s">
        <v>36</v>
      </c>
      <c r="D105" s="25">
        <v>320000</v>
      </c>
      <c r="E105" s="25">
        <v>139987</v>
      </c>
      <c r="F105" s="214">
        <f>E105/D105*100</f>
        <v>43.745937499999997</v>
      </c>
      <c r="G105" s="25">
        <f>H105-D105</f>
        <v>-20000</v>
      </c>
      <c r="H105" s="25">
        <v>300000</v>
      </c>
      <c r="I105" s="214">
        <f>H105/D105*100</f>
        <v>93.75</v>
      </c>
      <c r="J105" s="25">
        <v>230000</v>
      </c>
      <c r="K105" s="214">
        <f>J105/D105*100</f>
        <v>71.875</v>
      </c>
      <c r="L105" s="240"/>
    </row>
    <row r="106" spans="1:12">
      <c r="A106" s="21"/>
      <c r="B106" s="47">
        <v>713114</v>
      </c>
      <c r="C106" s="23" t="s">
        <v>37</v>
      </c>
      <c r="D106" s="25">
        <v>0</v>
      </c>
      <c r="E106" s="25">
        <v>0</v>
      </c>
      <c r="F106" s="214"/>
      <c r="G106" s="25">
        <f>H106-D106</f>
        <v>0</v>
      </c>
      <c r="H106" s="25">
        <v>0</v>
      </c>
      <c r="I106" s="214"/>
      <c r="J106" s="25">
        <v>0</v>
      </c>
      <c r="K106" s="214"/>
      <c r="L106" s="240"/>
    </row>
    <row r="107" spans="1:12">
      <c r="A107" s="21"/>
      <c r="B107" s="49"/>
      <c r="C107" s="23"/>
      <c r="D107" s="25"/>
      <c r="E107" s="25"/>
      <c r="F107" s="214"/>
      <c r="G107" s="25"/>
      <c r="H107" s="25"/>
      <c r="I107" s="214"/>
      <c r="J107" s="25"/>
      <c r="K107" s="214"/>
      <c r="L107" s="240"/>
    </row>
    <row r="108" spans="1:12" ht="15">
      <c r="A108" s="21"/>
      <c r="B108" s="19">
        <v>714000</v>
      </c>
      <c r="C108" s="22" t="s">
        <v>1</v>
      </c>
      <c r="D108" s="20">
        <f>SUM(D109:D112)</f>
        <v>120500</v>
      </c>
      <c r="E108" s="20">
        <f>SUM(E109:E112)</f>
        <v>60956</v>
      </c>
      <c r="F108" s="213">
        <f>E108/D108*100</f>
        <v>50.585892116182571</v>
      </c>
      <c r="G108" s="20">
        <f>SUM(G109:G112)</f>
        <v>-8000</v>
      </c>
      <c r="H108" s="20">
        <f>SUM(H109:H112)</f>
        <v>112500</v>
      </c>
      <c r="I108" s="213">
        <f>H108/D108*100</f>
        <v>93.360995850622402</v>
      </c>
      <c r="J108" s="20">
        <f>SUM(J109:J112)</f>
        <v>121000</v>
      </c>
      <c r="K108" s="213">
        <f>J108/D108*100</f>
        <v>100.4149377593361</v>
      </c>
      <c r="L108" s="240"/>
    </row>
    <row r="109" spans="1:12">
      <c r="A109" s="21"/>
      <c r="B109" s="47">
        <v>714111</v>
      </c>
      <c r="C109" s="23" t="s">
        <v>38</v>
      </c>
      <c r="D109" s="25">
        <v>500</v>
      </c>
      <c r="E109" s="25">
        <v>845</v>
      </c>
      <c r="F109" s="214">
        <f>E109/D109*100</f>
        <v>169</v>
      </c>
      <c r="G109" s="25">
        <f>H109-D109</f>
        <v>1000</v>
      </c>
      <c r="H109" s="25">
        <v>1500</v>
      </c>
      <c r="I109" s="214">
        <f>H109/D109*100</f>
        <v>300</v>
      </c>
      <c r="J109" s="25">
        <v>1000</v>
      </c>
      <c r="K109" s="214">
        <f>J109/D109*100</f>
        <v>200</v>
      </c>
      <c r="L109" s="240"/>
    </row>
    <row r="110" spans="1:12">
      <c r="A110" s="21"/>
      <c r="B110" s="47">
        <v>714112</v>
      </c>
      <c r="C110" s="23" t="s">
        <v>39</v>
      </c>
      <c r="D110" s="25">
        <v>120000</v>
      </c>
      <c r="E110" s="25">
        <v>60111</v>
      </c>
      <c r="F110" s="214">
        <f>E110/D110*100</f>
        <v>50.092499999999994</v>
      </c>
      <c r="G110" s="25">
        <f>H110-D110</f>
        <v>-9000</v>
      </c>
      <c r="H110" s="25">
        <v>111000</v>
      </c>
      <c r="I110" s="214">
        <f>H110/D110*100</f>
        <v>92.5</v>
      </c>
      <c r="J110" s="25">
        <v>120000</v>
      </c>
      <c r="K110" s="214">
        <f>J110/D110*100</f>
        <v>100</v>
      </c>
      <c r="L110" s="240"/>
    </row>
    <row r="111" spans="1:12">
      <c r="A111" s="21"/>
      <c r="B111" s="47">
        <v>714211</v>
      </c>
      <c r="C111" s="23" t="s">
        <v>40</v>
      </c>
      <c r="D111" s="25">
        <v>0</v>
      </c>
      <c r="E111" s="25">
        <v>0</v>
      </c>
      <c r="F111" s="214"/>
      <c r="G111" s="25">
        <f>H111-D111</f>
        <v>0</v>
      </c>
      <c r="H111" s="25">
        <v>0</v>
      </c>
      <c r="I111" s="214"/>
      <c r="J111" s="25">
        <v>0</v>
      </c>
      <c r="K111" s="214"/>
      <c r="L111" s="240"/>
    </row>
    <row r="112" spans="1:12">
      <c r="A112" s="21"/>
      <c r="B112" s="47">
        <v>714311</v>
      </c>
      <c r="C112" s="23" t="s">
        <v>41</v>
      </c>
      <c r="D112" s="25">
        <v>0</v>
      </c>
      <c r="E112" s="25">
        <v>0</v>
      </c>
      <c r="F112" s="214"/>
      <c r="G112" s="25">
        <f>H112-D112</f>
        <v>0</v>
      </c>
      <c r="H112" s="25">
        <v>0</v>
      </c>
      <c r="I112" s="214"/>
      <c r="J112" s="25">
        <v>0</v>
      </c>
      <c r="K112" s="214"/>
      <c r="L112" s="240"/>
    </row>
    <row r="113" spans="1:12">
      <c r="A113" s="21"/>
      <c r="B113" s="49"/>
      <c r="C113" s="23"/>
      <c r="D113" s="25"/>
      <c r="E113" s="25"/>
      <c r="F113" s="214"/>
      <c r="G113" s="25"/>
      <c r="H113" s="25"/>
      <c r="I113" s="214"/>
      <c r="J113" s="25"/>
      <c r="K113" s="214"/>
      <c r="L113" s="240"/>
    </row>
    <row r="114" spans="1:12" ht="15">
      <c r="A114" s="21"/>
      <c r="B114" s="19">
        <v>715000</v>
      </c>
      <c r="C114" s="22" t="s">
        <v>3</v>
      </c>
      <c r="D114" s="20">
        <f>SUM(D115:D117)</f>
        <v>500</v>
      </c>
      <c r="E114" s="20">
        <f>SUM(E115:E117)</f>
        <v>49</v>
      </c>
      <c r="F114" s="213">
        <f>E114/D114*100</f>
        <v>9.8000000000000007</v>
      </c>
      <c r="G114" s="20">
        <f>SUM(G115:G117)</f>
        <v>-390</v>
      </c>
      <c r="H114" s="20">
        <f>SUM(H115:H117)</f>
        <v>110</v>
      </c>
      <c r="I114" s="213">
        <f>H114/D114*100</f>
        <v>22</v>
      </c>
      <c r="J114" s="20">
        <f>SUM(J115:J117)</f>
        <v>100</v>
      </c>
      <c r="K114" s="213">
        <f>J114/D114*100</f>
        <v>20</v>
      </c>
      <c r="L114" s="240"/>
    </row>
    <row r="115" spans="1:12">
      <c r="A115" s="21"/>
      <c r="B115" s="47">
        <v>715100</v>
      </c>
      <c r="C115" s="23" t="s">
        <v>385</v>
      </c>
      <c r="D115" s="25">
        <v>500</v>
      </c>
      <c r="E115" s="25">
        <v>39</v>
      </c>
      <c r="F115" s="214">
        <f>E115/D115*100</f>
        <v>7.8</v>
      </c>
      <c r="G115" s="25">
        <f>H115-D115</f>
        <v>-400</v>
      </c>
      <c r="H115" s="25">
        <v>100</v>
      </c>
      <c r="I115" s="214">
        <f>H115/D115*100</f>
        <v>20</v>
      </c>
      <c r="J115" s="25">
        <v>100</v>
      </c>
      <c r="K115" s="214">
        <f>J115/D115*100</f>
        <v>20</v>
      </c>
      <c r="L115" s="240"/>
    </row>
    <row r="116" spans="1:12">
      <c r="A116" s="21"/>
      <c r="B116" s="47">
        <v>715200</v>
      </c>
      <c r="C116" s="23" t="s">
        <v>386</v>
      </c>
      <c r="D116" s="25">
        <v>0</v>
      </c>
      <c r="E116" s="25">
        <v>10</v>
      </c>
      <c r="F116" s="214"/>
      <c r="G116" s="25">
        <f>H116-D116</f>
        <v>10</v>
      </c>
      <c r="H116" s="25">
        <v>10</v>
      </c>
      <c r="I116" s="214"/>
      <c r="J116" s="25">
        <v>0</v>
      </c>
      <c r="K116" s="214"/>
      <c r="L116" s="240"/>
    </row>
    <row r="117" spans="1:12">
      <c r="A117" s="21"/>
      <c r="B117" s="47">
        <v>715300</v>
      </c>
      <c r="C117" s="23" t="s">
        <v>305</v>
      </c>
      <c r="D117" s="25">
        <v>0</v>
      </c>
      <c r="E117" s="25">
        <v>0</v>
      </c>
      <c r="F117" s="214"/>
      <c r="G117" s="25">
        <f>H117-D117</f>
        <v>0</v>
      </c>
      <c r="H117" s="25">
        <v>0</v>
      </c>
      <c r="I117" s="214"/>
      <c r="J117" s="25">
        <v>0</v>
      </c>
      <c r="K117" s="214"/>
      <c r="L117" s="240"/>
    </row>
    <row r="118" spans="1:12">
      <c r="A118" s="21"/>
      <c r="B118" s="49"/>
      <c r="C118" s="23"/>
      <c r="D118" s="20"/>
      <c r="E118" s="20"/>
      <c r="F118" s="213"/>
      <c r="G118" s="20"/>
      <c r="H118" s="20"/>
      <c r="I118" s="213"/>
      <c r="J118" s="20"/>
      <c r="K118" s="213"/>
      <c r="L118" s="240"/>
    </row>
    <row r="119" spans="1:12" ht="15">
      <c r="A119" s="21"/>
      <c r="B119" s="19">
        <v>717000</v>
      </c>
      <c r="C119" s="22" t="s">
        <v>357</v>
      </c>
      <c r="D119" s="20">
        <f>SUM(D120)</f>
        <v>2960000</v>
      </c>
      <c r="E119" s="20">
        <f>SUM(E120)</f>
        <v>1387473</v>
      </c>
      <c r="F119" s="213">
        <f>E119/D119*100</f>
        <v>46.874087837837834</v>
      </c>
      <c r="G119" s="20">
        <f>SUM(G120)</f>
        <v>60000</v>
      </c>
      <c r="H119" s="20">
        <f>SUM(H120)</f>
        <v>3020000</v>
      </c>
      <c r="I119" s="213">
        <f>H119/D119*100</f>
        <v>102.02702702702702</v>
      </c>
      <c r="J119" s="20">
        <f>SUM(J120)</f>
        <v>3430000</v>
      </c>
      <c r="K119" s="213">
        <f>J119/D119*100</f>
        <v>115.87837837837837</v>
      </c>
      <c r="L119" s="240"/>
    </row>
    <row r="120" spans="1:12">
      <c r="A120" s="21"/>
      <c r="B120" s="47">
        <v>717111</v>
      </c>
      <c r="C120" s="23" t="s">
        <v>384</v>
      </c>
      <c r="D120" s="25">
        <v>2960000</v>
      </c>
      <c r="E120" s="25">
        <v>1387473</v>
      </c>
      <c r="F120" s="214">
        <f>E120/D120*100</f>
        <v>46.874087837837834</v>
      </c>
      <c r="G120" s="25">
        <f>H120-D120</f>
        <v>60000</v>
      </c>
      <c r="H120" s="25">
        <v>3020000</v>
      </c>
      <c r="I120" s="214">
        <f>H120/D120*100</f>
        <v>102.02702702702702</v>
      </c>
      <c r="J120" s="25">
        <v>3430000</v>
      </c>
      <c r="K120" s="214">
        <f>J120/D120*100</f>
        <v>115.87837837837837</v>
      </c>
      <c r="L120" s="240"/>
    </row>
    <row r="121" spans="1:12">
      <c r="A121" s="21"/>
      <c r="B121" s="47"/>
      <c r="C121" s="23"/>
      <c r="D121" s="25"/>
      <c r="E121" s="25"/>
      <c r="F121" s="214"/>
      <c r="G121" s="25"/>
      <c r="H121" s="25"/>
      <c r="I121" s="214"/>
      <c r="J121" s="25"/>
      <c r="K121" s="214"/>
      <c r="L121" s="240"/>
    </row>
    <row r="122" spans="1:12" ht="15">
      <c r="A122" s="21"/>
      <c r="B122" s="19">
        <v>719000</v>
      </c>
      <c r="C122" s="19" t="s">
        <v>4</v>
      </c>
      <c r="D122" s="20">
        <f>D123</f>
        <v>0</v>
      </c>
      <c r="E122" s="20">
        <f>E123</f>
        <v>0</v>
      </c>
      <c r="F122" s="213"/>
      <c r="G122" s="20">
        <f>G123</f>
        <v>0</v>
      </c>
      <c r="H122" s="20">
        <f>H123</f>
        <v>0</v>
      </c>
      <c r="I122" s="213"/>
      <c r="J122" s="20">
        <f>J123</f>
        <v>0</v>
      </c>
      <c r="K122" s="213"/>
      <c r="L122" s="240"/>
    </row>
    <row r="123" spans="1:12">
      <c r="A123" s="21"/>
      <c r="B123" s="51">
        <v>719113</v>
      </c>
      <c r="C123" s="52" t="s">
        <v>297</v>
      </c>
      <c r="D123" s="53">
        <v>0</v>
      </c>
      <c r="E123" s="53">
        <v>0</v>
      </c>
      <c r="F123" s="224"/>
      <c r="G123" s="53">
        <v>0</v>
      </c>
      <c r="H123" s="53">
        <v>0</v>
      </c>
      <c r="I123" s="224"/>
      <c r="J123" s="53">
        <v>0</v>
      </c>
      <c r="K123" s="224"/>
      <c r="L123" s="240"/>
    </row>
    <row r="124" spans="1:12">
      <c r="A124" s="21"/>
      <c r="B124" s="47"/>
      <c r="C124" s="23"/>
      <c r="D124" s="25"/>
      <c r="E124" s="25"/>
      <c r="F124" s="214"/>
      <c r="G124" s="25"/>
      <c r="H124" s="25"/>
      <c r="I124" s="214"/>
      <c r="J124" s="25"/>
      <c r="K124" s="214"/>
      <c r="L124" s="240"/>
    </row>
    <row r="125" spans="1:12">
      <c r="A125" s="21"/>
      <c r="B125" s="46">
        <v>72</v>
      </c>
      <c r="C125" s="44" t="s">
        <v>22</v>
      </c>
      <c r="D125" s="20">
        <f>D127+D132+D165+D172</f>
        <v>1000200</v>
      </c>
      <c r="E125" s="20">
        <f>E127+E132+E165+E172</f>
        <v>329460</v>
      </c>
      <c r="F125" s="213">
        <f>E125/D125*100</f>
        <v>32.939412117576481</v>
      </c>
      <c r="G125" s="20">
        <f>G127+G132+G165+G172</f>
        <v>6050</v>
      </c>
      <c r="H125" s="20">
        <f>H127+H132+H165+H172</f>
        <v>1006250</v>
      </c>
      <c r="I125" s="213">
        <f>H125/D125*100</f>
        <v>100.60487902419517</v>
      </c>
      <c r="J125" s="20">
        <f>J127+J132+J165+J172</f>
        <v>877900</v>
      </c>
      <c r="K125" s="213"/>
      <c r="L125" s="240"/>
    </row>
    <row r="126" spans="1:12">
      <c r="A126" s="21"/>
      <c r="B126" s="54"/>
      <c r="C126" s="54"/>
      <c r="D126" s="55"/>
      <c r="E126" s="55"/>
      <c r="F126" s="214"/>
      <c r="G126" s="55"/>
      <c r="H126" s="55"/>
      <c r="I126" s="214"/>
      <c r="J126" s="55"/>
      <c r="K126" s="214"/>
      <c r="L126" s="240"/>
    </row>
    <row r="127" spans="1:12" ht="15">
      <c r="A127" s="21"/>
      <c r="B127" s="19">
        <v>721000</v>
      </c>
      <c r="C127" s="22" t="s">
        <v>42</v>
      </c>
      <c r="D127" s="50">
        <f>SUM(D128:D130)</f>
        <v>145000</v>
      </c>
      <c r="E127" s="50">
        <f>SUM(E128:E130)</f>
        <v>23</v>
      </c>
      <c r="F127" s="223">
        <f>E127/D127*100</f>
        <v>1.5862068965517239E-2</v>
      </c>
      <c r="G127" s="50">
        <f>SUM(G128:G130)</f>
        <v>-122600</v>
      </c>
      <c r="H127" s="50">
        <f>SUM(H128:H130)</f>
        <v>22400</v>
      </c>
      <c r="I127" s="223">
        <f>H127/D127*100</f>
        <v>15.448275862068966</v>
      </c>
      <c r="J127" s="50">
        <f>SUM(J128:J130)</f>
        <v>11000</v>
      </c>
      <c r="K127" s="223">
        <f>J127/D127*100</f>
        <v>7.5862068965517242</v>
      </c>
      <c r="L127" s="240"/>
    </row>
    <row r="128" spans="1:12">
      <c r="A128" s="21"/>
      <c r="B128" s="56">
        <v>721222</v>
      </c>
      <c r="C128" s="26" t="s">
        <v>353</v>
      </c>
      <c r="D128" s="25">
        <v>9300</v>
      </c>
      <c r="E128" s="25">
        <v>23</v>
      </c>
      <c r="F128" s="214">
        <f>E128/D128*100</f>
        <v>0.24731182795698928</v>
      </c>
      <c r="G128" s="25">
        <f>H128-D128</f>
        <v>12000</v>
      </c>
      <c r="H128" s="25">
        <v>21300</v>
      </c>
      <c r="I128" s="214">
        <f>H128/D128*100</f>
        <v>229.03225806451616</v>
      </c>
      <c r="J128" s="25">
        <v>9000</v>
      </c>
      <c r="K128" s="214">
        <f>J128/D128*100</f>
        <v>96.774193548387103</v>
      </c>
      <c r="L128" s="240"/>
    </row>
    <row r="129" spans="1:12">
      <c r="A129" s="21"/>
      <c r="B129" s="56">
        <v>721223</v>
      </c>
      <c r="C129" s="26" t="s">
        <v>43</v>
      </c>
      <c r="D129" s="25">
        <v>135700</v>
      </c>
      <c r="E129" s="25">
        <v>0</v>
      </c>
      <c r="F129" s="214">
        <f>E129/D129*100</f>
        <v>0</v>
      </c>
      <c r="G129" s="25">
        <f>H129-D129</f>
        <v>-134600</v>
      </c>
      <c r="H129" s="25">
        <v>1100</v>
      </c>
      <c r="I129" s="214">
        <f>H129/D129*100</f>
        <v>0.81061164333087687</v>
      </c>
      <c r="J129" s="25">
        <v>2000</v>
      </c>
      <c r="K129" s="214">
        <f>J129/D129*100</f>
        <v>1.4738393515106853</v>
      </c>
      <c r="L129" s="240"/>
    </row>
    <row r="130" spans="1:12">
      <c r="A130" s="21"/>
      <c r="B130" s="56">
        <v>721311</v>
      </c>
      <c r="C130" s="26" t="s">
        <v>44</v>
      </c>
      <c r="D130" s="25">
        <v>0</v>
      </c>
      <c r="E130" s="25">
        <v>0</v>
      </c>
      <c r="F130" s="214"/>
      <c r="G130" s="25">
        <f>H130-D130</f>
        <v>0</v>
      </c>
      <c r="H130" s="25">
        <v>0</v>
      </c>
      <c r="I130" s="214"/>
      <c r="J130" s="25">
        <v>0</v>
      </c>
      <c r="K130" s="214"/>
      <c r="L130" s="240"/>
    </row>
    <row r="131" spans="1:12" ht="15">
      <c r="A131" s="21"/>
      <c r="B131" s="32"/>
      <c r="C131" s="32"/>
      <c r="D131" s="25"/>
      <c r="E131" s="25"/>
      <c r="F131" s="214"/>
      <c r="G131" s="25"/>
      <c r="H131" s="25"/>
      <c r="I131" s="214"/>
      <c r="J131" s="25"/>
      <c r="K131" s="214"/>
      <c r="L131" s="240"/>
    </row>
    <row r="132" spans="1:12" ht="15">
      <c r="A132" s="21"/>
      <c r="B132" s="19">
        <v>722000</v>
      </c>
      <c r="C132" s="22" t="s">
        <v>10</v>
      </c>
      <c r="D132" s="20">
        <f>D133+D137+D145+D159</f>
        <v>788500</v>
      </c>
      <c r="E132" s="20">
        <f>E133+E137+E145+E159</f>
        <v>303250</v>
      </c>
      <c r="F132" s="213">
        <f>E132/D132*100</f>
        <v>38.459099556119213</v>
      </c>
      <c r="G132" s="20">
        <f>G133+G137+G145+G159</f>
        <v>115850</v>
      </c>
      <c r="H132" s="20">
        <f>H133+H137+H145+H159</f>
        <v>904350</v>
      </c>
      <c r="I132" s="213">
        <f>H132/D132*100</f>
        <v>114.69245402663284</v>
      </c>
      <c r="J132" s="20">
        <f>J133+J137+J145+J159</f>
        <v>738500</v>
      </c>
      <c r="K132" s="213">
        <f>J132/D132*100</f>
        <v>93.658845909955616</v>
      </c>
      <c r="L132" s="240"/>
    </row>
    <row r="133" spans="1:12" ht="15">
      <c r="A133" s="21"/>
      <c r="B133" s="27">
        <v>722100</v>
      </c>
      <c r="C133" s="22" t="s">
        <v>45</v>
      </c>
      <c r="D133" s="20">
        <f>SUM(D134:D135)</f>
        <v>66000</v>
      </c>
      <c r="E133" s="20">
        <f>SUM(E134:E135)</f>
        <v>19554</v>
      </c>
      <c r="F133" s="213">
        <f>E133/D133*100</f>
        <v>29.627272727272729</v>
      </c>
      <c r="G133" s="20">
        <f>SUM(G134:G135)</f>
        <v>-21000</v>
      </c>
      <c r="H133" s="20">
        <f>SUM(H134:H135)</f>
        <v>45000</v>
      </c>
      <c r="I133" s="213">
        <f>H133/D133*100</f>
        <v>68.181818181818173</v>
      </c>
      <c r="J133" s="20">
        <f>SUM(J134:J135)</f>
        <v>45000</v>
      </c>
      <c r="K133" s="213">
        <f>J133/D133*100</f>
        <v>68.181818181818173</v>
      </c>
      <c r="L133" s="240"/>
    </row>
    <row r="134" spans="1:12" s="174" customFormat="1">
      <c r="A134" s="128"/>
      <c r="B134" s="33">
        <v>722118</v>
      </c>
      <c r="C134" s="26" t="s">
        <v>341</v>
      </c>
      <c r="D134" s="25">
        <v>1000</v>
      </c>
      <c r="E134" s="25">
        <v>0</v>
      </c>
      <c r="F134" s="214">
        <f>E134/D134*100</f>
        <v>0</v>
      </c>
      <c r="G134" s="25">
        <f>H134-D134</f>
        <v>-1000</v>
      </c>
      <c r="H134" s="25">
        <v>0</v>
      </c>
      <c r="I134" s="214">
        <f>H134/D134*100</f>
        <v>0</v>
      </c>
      <c r="J134" s="25">
        <v>0</v>
      </c>
      <c r="K134" s="214">
        <f>J134/D134*100</f>
        <v>0</v>
      </c>
      <c r="L134" s="240"/>
    </row>
    <row r="135" spans="1:12">
      <c r="A135" s="21"/>
      <c r="B135" s="56">
        <v>722121</v>
      </c>
      <c r="C135" s="26" t="s">
        <v>46</v>
      </c>
      <c r="D135" s="57">
        <v>65000</v>
      </c>
      <c r="E135" s="57">
        <v>19554</v>
      </c>
      <c r="F135" s="225">
        <f>E135/D135*100</f>
        <v>30.083076923076923</v>
      </c>
      <c r="G135" s="57">
        <f>H135-D135</f>
        <v>-20000</v>
      </c>
      <c r="H135" s="57">
        <v>45000</v>
      </c>
      <c r="I135" s="225">
        <f>H135/D135*100</f>
        <v>69.230769230769226</v>
      </c>
      <c r="J135" s="57">
        <v>45000</v>
      </c>
      <c r="K135" s="225">
        <f>J135/D135*100</f>
        <v>69.230769230769226</v>
      </c>
      <c r="L135" s="240"/>
    </row>
    <row r="136" spans="1:12">
      <c r="A136" s="21"/>
      <c r="B136" s="56"/>
      <c r="C136" s="26"/>
      <c r="D136" s="25"/>
      <c r="E136" s="25"/>
      <c r="F136" s="214"/>
      <c r="G136" s="25"/>
      <c r="H136" s="25"/>
      <c r="I136" s="214"/>
      <c r="J136" s="25"/>
      <c r="K136" s="214"/>
      <c r="L136" s="240"/>
    </row>
    <row r="137" spans="1:12" ht="15">
      <c r="A137" s="21"/>
      <c r="B137" s="27">
        <v>722300</v>
      </c>
      <c r="C137" s="22" t="s">
        <v>47</v>
      </c>
      <c r="D137" s="20">
        <f>SUM(D138:D143)</f>
        <v>81500</v>
      </c>
      <c r="E137" s="20">
        <f>SUM(E138:E143)</f>
        <v>60149</v>
      </c>
      <c r="F137" s="213">
        <f t="shared" ref="F137:F202" si="4">E137/D137*100</f>
        <v>73.802453987730061</v>
      </c>
      <c r="G137" s="20">
        <f>SUM(G138:G143)</f>
        <v>11700</v>
      </c>
      <c r="H137" s="20">
        <f>SUM(H138:H143)</f>
        <v>93200</v>
      </c>
      <c r="I137" s="213">
        <f>H137/D137*100</f>
        <v>114.3558282208589</v>
      </c>
      <c r="J137" s="20">
        <f>SUM(J138:J143)</f>
        <v>88000</v>
      </c>
      <c r="K137" s="213">
        <f t="shared" ref="K137:K200" si="5">J137/D137*100</f>
        <v>107.97546012269939</v>
      </c>
      <c r="L137" s="240"/>
    </row>
    <row r="138" spans="1:12">
      <c r="A138" s="21"/>
      <c r="B138" s="56">
        <v>722312</v>
      </c>
      <c r="C138" s="23" t="s">
        <v>48</v>
      </c>
      <c r="D138" s="25">
        <v>66000</v>
      </c>
      <c r="E138" s="25">
        <v>48049</v>
      </c>
      <c r="F138" s="214">
        <f t="shared" si="4"/>
        <v>72.801515151515147</v>
      </c>
      <c r="G138" s="25">
        <f t="shared" ref="G138:G143" si="6">H138-D138</f>
        <v>4000</v>
      </c>
      <c r="H138" s="25">
        <v>70000</v>
      </c>
      <c r="I138" s="214">
        <f>H138/D138*100</f>
        <v>106.06060606060606</v>
      </c>
      <c r="J138" s="25">
        <v>70000</v>
      </c>
      <c r="K138" s="214">
        <f t="shared" si="5"/>
        <v>106.06060606060606</v>
      </c>
      <c r="L138" s="240"/>
    </row>
    <row r="139" spans="1:12">
      <c r="A139" s="21"/>
      <c r="B139" s="56">
        <v>722313</v>
      </c>
      <c r="C139" s="23" t="s">
        <v>298</v>
      </c>
      <c r="D139" s="25">
        <v>0</v>
      </c>
      <c r="E139" s="25">
        <v>0</v>
      </c>
      <c r="F139" s="214"/>
      <c r="G139" s="25">
        <f t="shared" si="6"/>
        <v>0</v>
      </c>
      <c r="H139" s="25">
        <v>0</v>
      </c>
      <c r="I139" s="214"/>
      <c r="J139" s="25">
        <v>0</v>
      </c>
      <c r="K139" s="214"/>
      <c r="L139" s="240"/>
    </row>
    <row r="140" spans="1:12">
      <c r="A140" s="21"/>
      <c r="B140" s="56">
        <v>722314</v>
      </c>
      <c r="C140" s="26" t="s">
        <v>49</v>
      </c>
      <c r="D140" s="25">
        <v>8500</v>
      </c>
      <c r="E140" s="25">
        <v>3820</v>
      </c>
      <c r="F140" s="214">
        <f t="shared" si="4"/>
        <v>44.941176470588232</v>
      </c>
      <c r="G140" s="25">
        <f t="shared" si="6"/>
        <v>500</v>
      </c>
      <c r="H140" s="25">
        <v>9000</v>
      </c>
      <c r="I140" s="214">
        <f>H140/D140*100</f>
        <v>105.88235294117648</v>
      </c>
      <c r="J140" s="25">
        <v>9000</v>
      </c>
      <c r="K140" s="214">
        <f t="shared" si="5"/>
        <v>105.88235294117648</v>
      </c>
      <c r="L140" s="240"/>
    </row>
    <row r="141" spans="1:12">
      <c r="A141" s="21"/>
      <c r="B141" s="56">
        <v>722315</v>
      </c>
      <c r="C141" s="26" t="s">
        <v>299</v>
      </c>
      <c r="D141" s="25">
        <v>0</v>
      </c>
      <c r="E141" s="25">
        <v>0</v>
      </c>
      <c r="F141" s="214"/>
      <c r="G141" s="25">
        <f t="shared" si="6"/>
        <v>0</v>
      </c>
      <c r="H141" s="25">
        <v>0</v>
      </c>
      <c r="I141" s="214"/>
      <c r="J141" s="25">
        <v>0</v>
      </c>
      <c r="K141" s="214"/>
      <c r="L141" s="240"/>
    </row>
    <row r="142" spans="1:12">
      <c r="A142" s="21"/>
      <c r="B142" s="56">
        <v>722318</v>
      </c>
      <c r="C142" s="26" t="s">
        <v>50</v>
      </c>
      <c r="D142" s="25">
        <v>7000</v>
      </c>
      <c r="E142" s="25">
        <v>7100</v>
      </c>
      <c r="F142" s="214">
        <f t="shared" si="4"/>
        <v>101.42857142857142</v>
      </c>
      <c r="G142" s="25">
        <f t="shared" si="6"/>
        <v>6000</v>
      </c>
      <c r="H142" s="25">
        <v>13000</v>
      </c>
      <c r="I142" s="214">
        <f>H142/D142*100</f>
        <v>185.71428571428572</v>
      </c>
      <c r="J142" s="25">
        <v>7000</v>
      </c>
      <c r="K142" s="214">
        <f t="shared" si="5"/>
        <v>100</v>
      </c>
      <c r="L142" s="240"/>
    </row>
    <row r="143" spans="1:12">
      <c r="A143" s="21"/>
      <c r="B143" s="56">
        <v>722396</v>
      </c>
      <c r="C143" s="26" t="s">
        <v>306</v>
      </c>
      <c r="D143" s="25">
        <v>0</v>
      </c>
      <c r="E143" s="25">
        <v>1180</v>
      </c>
      <c r="F143" s="214"/>
      <c r="G143" s="25">
        <f t="shared" si="6"/>
        <v>1200</v>
      </c>
      <c r="H143" s="25">
        <v>1200</v>
      </c>
      <c r="I143" s="214"/>
      <c r="J143" s="25">
        <v>2000</v>
      </c>
      <c r="K143" s="214"/>
      <c r="L143" s="240"/>
    </row>
    <row r="144" spans="1:12">
      <c r="A144" s="21"/>
      <c r="B144" s="48"/>
      <c r="C144" s="26"/>
      <c r="D144" s="25"/>
      <c r="E144" s="25"/>
      <c r="F144" s="214"/>
      <c r="G144" s="25"/>
      <c r="H144" s="25"/>
      <c r="I144" s="214"/>
      <c r="J144" s="25"/>
      <c r="K144" s="214"/>
      <c r="L144" s="240"/>
    </row>
    <row r="145" spans="1:12" ht="15">
      <c r="A145" s="21"/>
      <c r="B145" s="27">
        <v>722400</v>
      </c>
      <c r="C145" s="22" t="s">
        <v>51</v>
      </c>
      <c r="D145" s="20">
        <f>SUM(D146:D156)</f>
        <v>582000</v>
      </c>
      <c r="E145" s="20">
        <f>SUM(E146:E157)</f>
        <v>197865</v>
      </c>
      <c r="F145" s="213">
        <f t="shared" si="4"/>
        <v>33.99742268041237</v>
      </c>
      <c r="G145" s="20">
        <f>SUM(G146:G157)</f>
        <v>127850</v>
      </c>
      <c r="H145" s="20">
        <f>SUM(H146:H157)</f>
        <v>709850</v>
      </c>
      <c r="I145" s="213">
        <f t="shared" ref="I145:I205" si="7">H145/D145*100</f>
        <v>121.96735395189005</v>
      </c>
      <c r="J145" s="20">
        <f>SUM(J146:J157)</f>
        <v>547200</v>
      </c>
      <c r="K145" s="213">
        <f t="shared" si="5"/>
        <v>94.020618556701024</v>
      </c>
      <c r="L145" s="240"/>
    </row>
    <row r="146" spans="1:12">
      <c r="A146" s="21"/>
      <c r="B146" s="56">
        <v>722411</v>
      </c>
      <c r="C146" s="23" t="s">
        <v>52</v>
      </c>
      <c r="D146" s="25">
        <v>75000</v>
      </c>
      <c r="E146" s="25">
        <v>3020</v>
      </c>
      <c r="F146" s="214">
        <f t="shared" si="4"/>
        <v>4.0266666666666664</v>
      </c>
      <c r="G146" s="25">
        <f t="shared" ref="G146:G157" si="8">H146-D146</f>
        <v>-50000</v>
      </c>
      <c r="H146" s="25">
        <v>25000</v>
      </c>
      <c r="I146" s="214">
        <f t="shared" si="7"/>
        <v>33.333333333333329</v>
      </c>
      <c r="J146" s="25">
        <v>25000</v>
      </c>
      <c r="K146" s="214">
        <f t="shared" si="5"/>
        <v>33.333333333333329</v>
      </c>
      <c r="L146" s="240"/>
    </row>
    <row r="147" spans="1:12">
      <c r="A147" s="21"/>
      <c r="B147" s="56">
        <v>722412</v>
      </c>
      <c r="C147" s="23" t="s">
        <v>53</v>
      </c>
      <c r="D147" s="25">
        <v>7000</v>
      </c>
      <c r="E147" s="25">
        <v>7031</v>
      </c>
      <c r="F147" s="214">
        <f t="shared" si="4"/>
        <v>100.44285714285715</v>
      </c>
      <c r="G147" s="25">
        <f t="shared" si="8"/>
        <v>148000</v>
      </c>
      <c r="H147" s="25">
        <v>155000</v>
      </c>
      <c r="I147" s="214">
        <f t="shared" si="7"/>
        <v>2214.2857142857142</v>
      </c>
      <c r="J147" s="25">
        <v>55000</v>
      </c>
      <c r="K147" s="214">
        <f t="shared" si="5"/>
        <v>785.71428571428567</v>
      </c>
      <c r="L147" s="240"/>
    </row>
    <row r="148" spans="1:12">
      <c r="A148" s="21"/>
      <c r="B148" s="56">
        <v>722424</v>
      </c>
      <c r="C148" s="39" t="s">
        <v>501</v>
      </c>
      <c r="D148" s="25">
        <v>0</v>
      </c>
      <c r="E148" s="25">
        <v>0</v>
      </c>
      <c r="F148" s="214"/>
      <c r="G148" s="25">
        <f t="shared" si="8"/>
        <v>0</v>
      </c>
      <c r="H148" s="25">
        <v>0</v>
      </c>
      <c r="I148" s="214"/>
      <c r="J148" s="25">
        <v>0</v>
      </c>
      <c r="K148" s="214"/>
      <c r="L148" s="240"/>
    </row>
    <row r="149" spans="1:12">
      <c r="A149" s="21"/>
      <c r="B149" s="56">
        <v>722425</v>
      </c>
      <c r="C149" s="23" t="s">
        <v>342</v>
      </c>
      <c r="D149" s="25">
        <v>0</v>
      </c>
      <c r="E149" s="25">
        <v>147</v>
      </c>
      <c r="F149" s="214"/>
      <c r="G149" s="25">
        <f t="shared" si="8"/>
        <v>150</v>
      </c>
      <c r="H149" s="25">
        <v>150</v>
      </c>
      <c r="I149" s="214"/>
      <c r="J149" s="25">
        <v>200</v>
      </c>
      <c r="K149" s="214"/>
      <c r="L149" s="240"/>
    </row>
    <row r="150" spans="1:12">
      <c r="B150" s="56">
        <v>722435</v>
      </c>
      <c r="C150" s="26" t="s">
        <v>54</v>
      </c>
      <c r="D150" s="25">
        <v>350000</v>
      </c>
      <c r="E150" s="25">
        <v>105393</v>
      </c>
      <c r="F150" s="214">
        <f t="shared" si="4"/>
        <v>30.112285714285715</v>
      </c>
      <c r="G150" s="25">
        <f t="shared" si="8"/>
        <v>0</v>
      </c>
      <c r="H150" s="25">
        <v>350000</v>
      </c>
      <c r="I150" s="214">
        <f t="shared" si="7"/>
        <v>100</v>
      </c>
      <c r="J150" s="25">
        <v>350000</v>
      </c>
      <c r="K150" s="214">
        <f t="shared" si="5"/>
        <v>100</v>
      </c>
      <c r="L150" s="240"/>
    </row>
    <row r="151" spans="1:12">
      <c r="B151" s="56">
        <v>722437</v>
      </c>
      <c r="C151" s="26" t="s">
        <v>55</v>
      </c>
      <c r="D151" s="25">
        <v>8500</v>
      </c>
      <c r="E151" s="25">
        <v>3169</v>
      </c>
      <c r="F151" s="214">
        <f t="shared" si="4"/>
        <v>37.28235294117647</v>
      </c>
      <c r="G151" s="25">
        <f t="shared" si="8"/>
        <v>0</v>
      </c>
      <c r="H151" s="25">
        <v>8500</v>
      </c>
      <c r="I151" s="214">
        <f t="shared" si="7"/>
        <v>100</v>
      </c>
      <c r="J151" s="25">
        <v>8500</v>
      </c>
      <c r="K151" s="214">
        <f t="shared" si="5"/>
        <v>100</v>
      </c>
      <c r="L151" s="240"/>
    </row>
    <row r="152" spans="1:12">
      <c r="B152" s="56">
        <v>722440</v>
      </c>
      <c r="C152" s="26" t="s">
        <v>56</v>
      </c>
      <c r="D152" s="25">
        <v>25000</v>
      </c>
      <c r="E152" s="25">
        <v>8014</v>
      </c>
      <c r="F152" s="214">
        <f t="shared" si="4"/>
        <v>32.056000000000004</v>
      </c>
      <c r="G152" s="25">
        <f t="shared" si="8"/>
        <v>-8000</v>
      </c>
      <c r="H152" s="25">
        <v>17000</v>
      </c>
      <c r="I152" s="214">
        <f t="shared" si="7"/>
        <v>68</v>
      </c>
      <c r="J152" s="25">
        <v>17000</v>
      </c>
      <c r="K152" s="214">
        <f t="shared" si="5"/>
        <v>68</v>
      </c>
      <c r="L152" s="240"/>
    </row>
    <row r="153" spans="1:12">
      <c r="B153" s="56">
        <v>722461</v>
      </c>
      <c r="C153" s="26" t="s">
        <v>57</v>
      </c>
      <c r="D153" s="25">
        <v>42000</v>
      </c>
      <c r="E153" s="25">
        <v>25546</v>
      </c>
      <c r="F153" s="214">
        <f t="shared" si="4"/>
        <v>60.823809523809523</v>
      </c>
      <c r="G153" s="25">
        <f t="shared" si="8"/>
        <v>5000</v>
      </c>
      <c r="H153" s="25">
        <v>47000</v>
      </c>
      <c r="I153" s="214">
        <f t="shared" si="7"/>
        <v>111.90476190476191</v>
      </c>
      <c r="J153" s="25">
        <v>47000</v>
      </c>
      <c r="K153" s="214">
        <f t="shared" si="5"/>
        <v>111.90476190476191</v>
      </c>
      <c r="L153" s="240"/>
    </row>
    <row r="154" spans="1:12">
      <c r="B154" s="56">
        <v>722465</v>
      </c>
      <c r="C154" s="26" t="s">
        <v>58</v>
      </c>
      <c r="D154" s="25">
        <v>1000</v>
      </c>
      <c r="E154" s="25">
        <v>334</v>
      </c>
      <c r="F154" s="214">
        <f t="shared" si="4"/>
        <v>33.4</v>
      </c>
      <c r="G154" s="25">
        <f t="shared" si="8"/>
        <v>0</v>
      </c>
      <c r="H154" s="25">
        <v>1000</v>
      </c>
      <c r="I154" s="214">
        <f t="shared" si="7"/>
        <v>100</v>
      </c>
      <c r="J154" s="25">
        <v>1000</v>
      </c>
      <c r="K154" s="214">
        <f t="shared" si="5"/>
        <v>100</v>
      </c>
      <c r="L154" s="240"/>
    </row>
    <row r="155" spans="1:12">
      <c r="B155" s="56">
        <v>722467</v>
      </c>
      <c r="C155" s="26" t="s">
        <v>59</v>
      </c>
      <c r="D155" s="25">
        <v>13500</v>
      </c>
      <c r="E155" s="25">
        <v>5393</v>
      </c>
      <c r="F155" s="214">
        <f t="shared" si="4"/>
        <v>39.94814814814815</v>
      </c>
      <c r="G155" s="25">
        <f t="shared" si="8"/>
        <v>0</v>
      </c>
      <c r="H155" s="25">
        <v>13500</v>
      </c>
      <c r="I155" s="214">
        <f t="shared" si="7"/>
        <v>100</v>
      </c>
      <c r="J155" s="25">
        <v>13500</v>
      </c>
      <c r="K155" s="214">
        <f t="shared" si="5"/>
        <v>100</v>
      </c>
      <c r="L155" s="240"/>
    </row>
    <row r="156" spans="1:12">
      <c r="B156" s="56">
        <v>722468</v>
      </c>
      <c r="C156" s="26" t="s">
        <v>60</v>
      </c>
      <c r="D156" s="25">
        <v>60000</v>
      </c>
      <c r="E156" s="25">
        <v>28215</v>
      </c>
      <c r="F156" s="214">
        <f t="shared" si="4"/>
        <v>47.024999999999999</v>
      </c>
      <c r="G156" s="25">
        <f t="shared" si="8"/>
        <v>-60000</v>
      </c>
      <c r="H156" s="25">
        <v>0</v>
      </c>
      <c r="I156" s="214">
        <f t="shared" si="7"/>
        <v>0</v>
      </c>
      <c r="J156" s="25">
        <v>0</v>
      </c>
      <c r="K156" s="214">
        <f t="shared" si="5"/>
        <v>0</v>
      </c>
      <c r="L156" s="240"/>
    </row>
    <row r="157" spans="1:12">
      <c r="B157" s="56">
        <v>722492</v>
      </c>
      <c r="C157" s="26" t="s">
        <v>480</v>
      </c>
      <c r="D157" s="25">
        <v>0</v>
      </c>
      <c r="E157" s="25">
        <v>11603</v>
      </c>
      <c r="F157" s="214"/>
      <c r="G157" s="25">
        <f t="shared" si="8"/>
        <v>92700</v>
      </c>
      <c r="H157" s="25">
        <v>92700</v>
      </c>
      <c r="I157" s="214"/>
      <c r="J157" s="25">
        <v>30000</v>
      </c>
      <c r="K157" s="214"/>
      <c r="L157" s="240"/>
    </row>
    <row r="158" spans="1:12">
      <c r="B158" s="48"/>
      <c r="C158" s="26"/>
      <c r="D158" s="25"/>
      <c r="E158" s="25"/>
      <c r="F158" s="214"/>
      <c r="G158" s="25"/>
      <c r="H158" s="25"/>
      <c r="I158" s="214"/>
      <c r="J158" s="25"/>
      <c r="K158" s="214"/>
      <c r="L158" s="240"/>
    </row>
    <row r="159" spans="1:12" ht="15">
      <c r="B159" s="27">
        <v>722500</v>
      </c>
      <c r="C159" s="22" t="s">
        <v>61</v>
      </c>
      <c r="D159" s="20">
        <f>SUM(D160:D163)</f>
        <v>59000</v>
      </c>
      <c r="E159" s="20">
        <f>SUM(E160:E163)</f>
        <v>25682</v>
      </c>
      <c r="F159" s="213">
        <f t="shared" si="4"/>
        <v>43.528813559322032</v>
      </c>
      <c r="G159" s="20">
        <f>SUM(G160:G163)</f>
        <v>-2700</v>
      </c>
      <c r="H159" s="20">
        <f>SUM(H160:H163)</f>
        <v>56300</v>
      </c>
      <c r="I159" s="213">
        <f t="shared" si="7"/>
        <v>95.423728813559322</v>
      </c>
      <c r="J159" s="20">
        <f>SUM(J160:J163)</f>
        <v>58300</v>
      </c>
      <c r="K159" s="213">
        <f t="shared" si="5"/>
        <v>98.813559322033896</v>
      </c>
      <c r="L159" s="240"/>
    </row>
    <row r="160" spans="1:12">
      <c r="B160" s="56">
        <v>722591</v>
      </c>
      <c r="C160" s="26" t="s">
        <v>62</v>
      </c>
      <c r="D160" s="25">
        <v>13000</v>
      </c>
      <c r="E160" s="25">
        <v>5584</v>
      </c>
      <c r="F160" s="214">
        <f t="shared" si="4"/>
        <v>42.95384615384615</v>
      </c>
      <c r="G160" s="25">
        <f>H160-D160</f>
        <v>0</v>
      </c>
      <c r="H160" s="25">
        <v>13000</v>
      </c>
      <c r="I160" s="214">
        <f t="shared" si="7"/>
        <v>100</v>
      </c>
      <c r="J160" s="25">
        <v>13000</v>
      </c>
      <c r="K160" s="214">
        <f t="shared" si="5"/>
        <v>100</v>
      </c>
      <c r="L160" s="240"/>
    </row>
    <row r="161" spans="2:12">
      <c r="B161" s="56">
        <v>722591</v>
      </c>
      <c r="C161" s="26" t="s">
        <v>63</v>
      </c>
      <c r="D161" s="25">
        <v>35500</v>
      </c>
      <c r="E161" s="25">
        <v>19118</v>
      </c>
      <c r="F161" s="214">
        <f t="shared" si="4"/>
        <v>53.853521126760562</v>
      </c>
      <c r="G161" s="25">
        <f>H161-D161</f>
        <v>-2500</v>
      </c>
      <c r="H161" s="25">
        <v>33000</v>
      </c>
      <c r="I161" s="214">
        <f t="shared" si="7"/>
        <v>92.957746478873233</v>
      </c>
      <c r="J161" s="25">
        <v>35000</v>
      </c>
      <c r="K161" s="214">
        <f t="shared" si="5"/>
        <v>98.591549295774655</v>
      </c>
      <c r="L161" s="240"/>
    </row>
    <row r="162" spans="2:12">
      <c r="B162" s="56">
        <v>722591</v>
      </c>
      <c r="C162" s="26" t="s">
        <v>64</v>
      </c>
      <c r="D162" s="25">
        <v>10000</v>
      </c>
      <c r="E162" s="25">
        <v>890</v>
      </c>
      <c r="F162" s="214">
        <f t="shared" si="4"/>
        <v>8.9</v>
      </c>
      <c r="G162" s="25">
        <f>H162-D162</f>
        <v>0</v>
      </c>
      <c r="H162" s="25">
        <v>10000</v>
      </c>
      <c r="I162" s="214">
        <f t="shared" si="7"/>
        <v>100</v>
      </c>
      <c r="J162" s="25">
        <v>10000</v>
      </c>
      <c r="K162" s="214">
        <f t="shared" si="5"/>
        <v>100</v>
      </c>
      <c r="L162" s="240"/>
    </row>
    <row r="163" spans="2:12">
      <c r="B163" s="56">
        <v>722591</v>
      </c>
      <c r="C163" s="26" t="s">
        <v>65</v>
      </c>
      <c r="D163" s="25">
        <v>500</v>
      </c>
      <c r="E163" s="25">
        <v>90</v>
      </c>
      <c r="F163" s="214">
        <f t="shared" si="4"/>
        <v>18</v>
      </c>
      <c r="G163" s="25">
        <f>H163-D163</f>
        <v>-200</v>
      </c>
      <c r="H163" s="25">
        <v>300</v>
      </c>
      <c r="I163" s="214">
        <f t="shared" si="7"/>
        <v>60</v>
      </c>
      <c r="J163" s="25">
        <v>300</v>
      </c>
      <c r="K163" s="214">
        <f t="shared" si="5"/>
        <v>60</v>
      </c>
      <c r="L163" s="240"/>
    </row>
    <row r="164" spans="2:12">
      <c r="B164" s="48"/>
      <c r="C164" s="26"/>
      <c r="D164" s="25"/>
      <c r="E164" s="25"/>
      <c r="F164" s="214"/>
      <c r="G164" s="25"/>
      <c r="H164" s="25"/>
      <c r="I164" s="214"/>
      <c r="J164" s="25"/>
      <c r="K164" s="214"/>
      <c r="L164" s="240"/>
    </row>
    <row r="165" spans="2:12" ht="15">
      <c r="B165" s="19">
        <v>723000</v>
      </c>
      <c r="C165" s="22" t="s">
        <v>2</v>
      </c>
      <c r="D165" s="20">
        <f>SUM(D166)</f>
        <v>700</v>
      </c>
      <c r="E165" s="20">
        <f>SUM(E166)</f>
        <v>20</v>
      </c>
      <c r="F165" s="213">
        <f t="shared" si="4"/>
        <v>2.8571428571428572</v>
      </c>
      <c r="G165" s="20">
        <f>SUM(G166)</f>
        <v>-200</v>
      </c>
      <c r="H165" s="20">
        <f>SUM(H166)</f>
        <v>500</v>
      </c>
      <c r="I165" s="213">
        <f t="shared" si="7"/>
        <v>71.428571428571431</v>
      </c>
      <c r="J165" s="20">
        <f>SUM(J166)</f>
        <v>400</v>
      </c>
      <c r="K165" s="213">
        <f t="shared" si="5"/>
        <v>57.142857142857139</v>
      </c>
      <c r="L165" s="240"/>
    </row>
    <row r="166" spans="2:12">
      <c r="B166" s="56">
        <v>723100</v>
      </c>
      <c r="C166" s="23" t="s">
        <v>66</v>
      </c>
      <c r="D166" s="25">
        <v>700</v>
      </c>
      <c r="E166" s="25">
        <v>20</v>
      </c>
      <c r="F166" s="214">
        <f t="shared" si="4"/>
        <v>2.8571428571428572</v>
      </c>
      <c r="G166" s="25">
        <f>H166-D166</f>
        <v>-200</v>
      </c>
      <c r="H166" s="25">
        <v>500</v>
      </c>
      <c r="I166" s="214">
        <f t="shared" si="7"/>
        <v>71.428571428571431</v>
      </c>
      <c r="J166" s="25">
        <v>400</v>
      </c>
      <c r="K166" s="214">
        <f t="shared" si="5"/>
        <v>57.142857142857139</v>
      </c>
      <c r="L166" s="240"/>
    </row>
    <row r="167" spans="2:12">
      <c r="B167" s="56"/>
      <c r="C167" s="23"/>
      <c r="D167" s="25"/>
      <c r="E167" s="25"/>
      <c r="F167" s="214"/>
      <c r="G167" s="25"/>
      <c r="H167" s="25"/>
      <c r="I167" s="214"/>
      <c r="J167" s="25"/>
      <c r="K167" s="214"/>
      <c r="L167" s="240"/>
    </row>
    <row r="168" spans="2:12" ht="45">
      <c r="B168" s="19">
        <v>728000</v>
      </c>
      <c r="C168" s="192" t="s">
        <v>358</v>
      </c>
      <c r="D168" s="20">
        <v>0</v>
      </c>
      <c r="E168" s="20">
        <v>0</v>
      </c>
      <c r="F168" s="213"/>
      <c r="G168" s="20">
        <v>0</v>
      </c>
      <c r="H168" s="20">
        <v>0</v>
      </c>
      <c r="I168" s="213"/>
      <c r="J168" s="20">
        <v>0</v>
      </c>
      <c r="K168" s="213"/>
      <c r="L168" s="240"/>
    </row>
    <row r="169" spans="2:12" ht="28.5">
      <c r="B169" s="56">
        <v>728100</v>
      </c>
      <c r="C169" s="193" t="s">
        <v>387</v>
      </c>
      <c r="D169" s="25">
        <v>0</v>
      </c>
      <c r="E169" s="25">
        <v>0</v>
      </c>
      <c r="F169" s="214"/>
      <c r="G169" s="25">
        <f>H169-D169</f>
        <v>0</v>
      </c>
      <c r="H169" s="25">
        <v>0</v>
      </c>
      <c r="I169" s="214"/>
      <c r="J169" s="25">
        <v>0</v>
      </c>
      <c r="K169" s="214"/>
      <c r="L169" s="240"/>
    </row>
    <row r="170" spans="2:12" ht="28.5">
      <c r="B170" s="56">
        <v>728100</v>
      </c>
      <c r="C170" s="193" t="s">
        <v>388</v>
      </c>
      <c r="D170" s="25">
        <v>0</v>
      </c>
      <c r="E170" s="25">
        <v>0</v>
      </c>
      <c r="F170" s="214"/>
      <c r="G170" s="25">
        <f>H170-D170</f>
        <v>0</v>
      </c>
      <c r="H170" s="25">
        <v>0</v>
      </c>
      <c r="I170" s="214"/>
      <c r="J170" s="25">
        <v>0</v>
      </c>
      <c r="K170" s="214"/>
      <c r="L170" s="240"/>
    </row>
    <row r="171" spans="2:12" ht="15">
      <c r="B171" s="31"/>
      <c r="C171" s="32"/>
      <c r="D171" s="25"/>
      <c r="E171" s="25"/>
      <c r="F171" s="214"/>
      <c r="G171" s="25"/>
      <c r="H171" s="25"/>
      <c r="I171" s="214"/>
      <c r="J171" s="25"/>
      <c r="K171" s="214"/>
      <c r="L171" s="240"/>
    </row>
    <row r="172" spans="2:12" ht="15">
      <c r="B172" s="19">
        <v>729000</v>
      </c>
      <c r="C172" s="22" t="s">
        <v>11</v>
      </c>
      <c r="D172" s="20">
        <f>D173+D174</f>
        <v>66000</v>
      </c>
      <c r="E172" s="20">
        <f>E173+E174</f>
        <v>26167</v>
      </c>
      <c r="F172" s="213">
        <f t="shared" si="4"/>
        <v>39.646969696969698</v>
      </c>
      <c r="G172" s="20">
        <f>G173+G174</f>
        <v>13000</v>
      </c>
      <c r="H172" s="20">
        <f>H173+H174</f>
        <v>79000</v>
      </c>
      <c r="I172" s="213">
        <f t="shared" si="7"/>
        <v>119.6969696969697</v>
      </c>
      <c r="J172" s="20">
        <f>J173+J174</f>
        <v>128000</v>
      </c>
      <c r="K172" s="213">
        <f t="shared" si="5"/>
        <v>193.93939393939394</v>
      </c>
      <c r="L172" s="240"/>
    </row>
    <row r="173" spans="2:12">
      <c r="B173" s="56">
        <v>729124</v>
      </c>
      <c r="C173" s="23" t="s">
        <v>67</v>
      </c>
      <c r="D173" s="25">
        <v>55000</v>
      </c>
      <c r="E173" s="25">
        <v>26167</v>
      </c>
      <c r="F173" s="214">
        <f t="shared" si="4"/>
        <v>47.576363636363638</v>
      </c>
      <c r="G173" s="25">
        <f>H173-D173</f>
        <v>19000</v>
      </c>
      <c r="H173" s="25">
        <v>74000</v>
      </c>
      <c r="I173" s="214">
        <f t="shared" si="7"/>
        <v>134.54545454545453</v>
      </c>
      <c r="J173" s="25">
        <v>118000</v>
      </c>
      <c r="K173" s="214">
        <f t="shared" si="5"/>
        <v>214.54545454545456</v>
      </c>
      <c r="L173" s="240"/>
    </row>
    <row r="174" spans="2:12">
      <c r="B174" s="58">
        <v>729124</v>
      </c>
      <c r="C174" s="52" t="s">
        <v>451</v>
      </c>
      <c r="D174" s="53">
        <v>11000</v>
      </c>
      <c r="E174" s="53">
        <v>0</v>
      </c>
      <c r="F174" s="224">
        <f t="shared" si="4"/>
        <v>0</v>
      </c>
      <c r="G174" s="53">
        <f>H174-D174</f>
        <v>-6000</v>
      </c>
      <c r="H174" s="53">
        <v>5000</v>
      </c>
      <c r="I174" s="224">
        <f t="shared" si="7"/>
        <v>45.454545454545453</v>
      </c>
      <c r="J174" s="53">
        <v>10000</v>
      </c>
      <c r="K174" s="224">
        <f t="shared" si="5"/>
        <v>90.909090909090907</v>
      </c>
      <c r="L174" s="240"/>
    </row>
    <row r="175" spans="2:12">
      <c r="B175" s="39"/>
      <c r="C175" s="39"/>
      <c r="D175" s="25"/>
      <c r="E175" s="25"/>
      <c r="F175" s="214"/>
      <c r="G175" s="25"/>
      <c r="H175" s="25"/>
      <c r="I175" s="214"/>
      <c r="J175" s="25"/>
      <c r="K175" s="214"/>
      <c r="L175" s="240"/>
    </row>
    <row r="176" spans="2:12">
      <c r="B176" s="59">
        <v>73</v>
      </c>
      <c r="C176" s="44" t="s">
        <v>68</v>
      </c>
      <c r="D176" s="20">
        <f>D178</f>
        <v>0</v>
      </c>
      <c r="E176" s="20">
        <f>E178</f>
        <v>62770</v>
      </c>
      <c r="F176" s="213"/>
      <c r="G176" s="20">
        <f>G178</f>
        <v>253000</v>
      </c>
      <c r="H176" s="20">
        <f>H178</f>
        <v>253000</v>
      </c>
      <c r="I176" s="213"/>
      <c r="J176" s="20">
        <f>J178</f>
        <v>0</v>
      </c>
      <c r="K176" s="213"/>
      <c r="L176" s="240"/>
    </row>
    <row r="177" spans="2:14">
      <c r="B177" s="59"/>
      <c r="C177" s="44"/>
      <c r="D177" s="20"/>
      <c r="E177" s="20"/>
      <c r="F177" s="213"/>
      <c r="G177" s="20"/>
      <c r="H177" s="20"/>
      <c r="I177" s="213"/>
      <c r="J177" s="20"/>
      <c r="K177" s="213"/>
      <c r="L177" s="240"/>
    </row>
    <row r="178" spans="2:14" ht="15">
      <c r="B178" s="31">
        <v>731000</v>
      </c>
      <c r="C178" s="22" t="s">
        <v>447</v>
      </c>
      <c r="D178" s="20">
        <f>SUM(D179:D180)</f>
        <v>0</v>
      </c>
      <c r="E178" s="20">
        <f>SUM(E179:E180)</f>
        <v>62770</v>
      </c>
      <c r="F178" s="213"/>
      <c r="G178" s="20">
        <f>SUM(G179:G180)</f>
        <v>253000</v>
      </c>
      <c r="H178" s="20">
        <f>SUM(H179:H180)</f>
        <v>253000</v>
      </c>
      <c r="I178" s="213"/>
      <c r="J178" s="20">
        <f>SUM(J179:J180)</f>
        <v>0</v>
      </c>
      <c r="K178" s="213"/>
      <c r="L178" s="240"/>
    </row>
    <row r="179" spans="2:14">
      <c r="B179" s="33">
        <v>731100</v>
      </c>
      <c r="C179" s="26" t="s">
        <v>449</v>
      </c>
      <c r="D179" s="25">
        <v>0</v>
      </c>
      <c r="E179" s="25">
        <v>0</v>
      </c>
      <c r="F179" s="214"/>
      <c r="G179" s="25">
        <f>H179-D179</f>
        <v>0</v>
      </c>
      <c r="H179" s="25">
        <v>0</v>
      </c>
      <c r="I179" s="214"/>
      <c r="J179" s="25">
        <v>0</v>
      </c>
      <c r="K179" s="214"/>
      <c r="L179" s="240"/>
    </row>
    <row r="180" spans="2:14">
      <c r="B180" s="33">
        <v>731200</v>
      </c>
      <c r="C180" s="26" t="s">
        <v>448</v>
      </c>
      <c r="D180" s="25">
        <v>0</v>
      </c>
      <c r="E180" s="25">
        <v>62770</v>
      </c>
      <c r="F180" s="214"/>
      <c r="G180" s="25">
        <f>H180-D180</f>
        <v>253000</v>
      </c>
      <c r="H180" s="25">
        <v>253000</v>
      </c>
      <c r="I180" s="214"/>
      <c r="J180" s="25">
        <v>0</v>
      </c>
      <c r="K180" s="214"/>
      <c r="L180" s="240"/>
    </row>
    <row r="181" spans="2:14">
      <c r="B181" s="58"/>
      <c r="C181" s="52"/>
      <c r="D181" s="53"/>
      <c r="E181" s="53"/>
      <c r="F181" s="224"/>
      <c r="G181" s="53"/>
      <c r="H181" s="53"/>
      <c r="I181" s="224"/>
      <c r="J181" s="53"/>
      <c r="K181" s="224"/>
      <c r="L181" s="240"/>
    </row>
    <row r="182" spans="2:14">
      <c r="B182" s="23"/>
      <c r="C182" s="23"/>
      <c r="D182" s="25"/>
      <c r="E182" s="25"/>
      <c r="F182" s="214"/>
      <c r="G182" s="25"/>
      <c r="H182" s="25"/>
      <c r="I182" s="214"/>
      <c r="J182" s="25"/>
      <c r="K182" s="214"/>
      <c r="L182" s="240"/>
    </row>
    <row r="183" spans="2:14">
      <c r="B183" s="46">
        <v>78</v>
      </c>
      <c r="C183" s="44" t="s">
        <v>69</v>
      </c>
      <c r="D183" s="20">
        <f>D185+D190</f>
        <v>339800</v>
      </c>
      <c r="E183" s="20">
        <f>E185+E190</f>
        <v>169222</v>
      </c>
      <c r="F183" s="213">
        <f t="shared" si="4"/>
        <v>49.800470865214827</v>
      </c>
      <c r="G183" s="20">
        <f>G185+G190</f>
        <v>271100</v>
      </c>
      <c r="H183" s="20">
        <f>H185+H190</f>
        <v>610900</v>
      </c>
      <c r="I183" s="213">
        <f t="shared" si="7"/>
        <v>179.78222483814008</v>
      </c>
      <c r="J183" s="20">
        <f>J185+J190</f>
        <v>340800</v>
      </c>
      <c r="K183" s="213">
        <f t="shared" si="5"/>
        <v>100.29429075927017</v>
      </c>
      <c r="L183" s="240"/>
    </row>
    <row r="184" spans="2:14">
      <c r="B184" s="46"/>
      <c r="C184" s="44"/>
      <c r="D184" s="20"/>
      <c r="E184" s="20"/>
      <c r="F184" s="213"/>
      <c r="G184" s="20"/>
      <c r="H184" s="20"/>
      <c r="I184" s="213"/>
      <c r="J184" s="20"/>
      <c r="K184" s="213"/>
      <c r="L184" s="240"/>
    </row>
    <row r="185" spans="2:14" ht="15" hidden="1">
      <c r="B185" s="19"/>
      <c r="C185" s="22"/>
      <c r="D185" s="20"/>
      <c r="E185" s="20"/>
      <c r="F185" s="213" t="e">
        <f t="shared" si="4"/>
        <v>#DIV/0!</v>
      </c>
      <c r="G185" s="20"/>
      <c r="H185" s="20"/>
      <c r="I185" s="213" t="e">
        <f t="shared" si="7"/>
        <v>#DIV/0!</v>
      </c>
      <c r="J185" s="20"/>
      <c r="K185" s="213" t="e">
        <f t="shared" si="5"/>
        <v>#DIV/0!</v>
      </c>
      <c r="L185" s="240"/>
    </row>
    <row r="186" spans="2:14" hidden="1">
      <c r="B186" s="56"/>
      <c r="C186" s="23"/>
      <c r="D186" s="25"/>
      <c r="E186" s="25"/>
      <c r="F186" s="214" t="e">
        <f t="shared" si="4"/>
        <v>#DIV/0!</v>
      </c>
      <c r="G186" s="25"/>
      <c r="H186" s="25"/>
      <c r="I186" s="214" t="e">
        <f t="shared" si="7"/>
        <v>#DIV/0!</v>
      </c>
      <c r="J186" s="25"/>
      <c r="K186" s="214" t="e">
        <f t="shared" si="5"/>
        <v>#DIV/0!</v>
      </c>
      <c r="L186" s="240"/>
    </row>
    <row r="187" spans="2:14" hidden="1">
      <c r="B187" s="56"/>
      <c r="C187" s="23"/>
      <c r="D187" s="25"/>
      <c r="E187" s="25"/>
      <c r="F187" s="214" t="e">
        <f t="shared" si="4"/>
        <v>#DIV/0!</v>
      </c>
      <c r="G187" s="25"/>
      <c r="H187" s="25"/>
      <c r="I187" s="214" t="e">
        <f t="shared" si="7"/>
        <v>#DIV/0!</v>
      </c>
      <c r="J187" s="25"/>
      <c r="K187" s="214" t="e">
        <f t="shared" si="5"/>
        <v>#DIV/0!</v>
      </c>
      <c r="L187" s="240"/>
    </row>
    <row r="188" spans="2:14" hidden="1">
      <c r="B188" s="56"/>
      <c r="C188" s="23"/>
      <c r="D188" s="25"/>
      <c r="E188" s="25"/>
      <c r="F188" s="214" t="e">
        <f t="shared" si="4"/>
        <v>#DIV/0!</v>
      </c>
      <c r="G188" s="25"/>
      <c r="H188" s="25"/>
      <c r="I188" s="214" t="e">
        <f t="shared" si="7"/>
        <v>#DIV/0!</v>
      </c>
      <c r="J188" s="25"/>
      <c r="K188" s="214" t="e">
        <f t="shared" si="5"/>
        <v>#DIV/0!</v>
      </c>
      <c r="L188" s="240"/>
      <c r="M188" s="1"/>
      <c r="N188" s="1"/>
    </row>
    <row r="189" spans="2:14" hidden="1">
      <c r="B189" s="56"/>
      <c r="C189" s="23"/>
      <c r="D189" s="25"/>
      <c r="E189" s="25"/>
      <c r="F189" s="214" t="e">
        <f t="shared" si="4"/>
        <v>#DIV/0!</v>
      </c>
      <c r="G189" s="25"/>
      <c r="H189" s="25"/>
      <c r="I189" s="214" t="e">
        <f t="shared" si="7"/>
        <v>#DIV/0!</v>
      </c>
      <c r="J189" s="25"/>
      <c r="K189" s="214" t="e">
        <f t="shared" si="5"/>
        <v>#DIV/0!</v>
      </c>
      <c r="L189" s="240"/>
      <c r="M189" s="1"/>
      <c r="N189" s="1"/>
    </row>
    <row r="190" spans="2:14" ht="15">
      <c r="B190" s="19">
        <v>787000</v>
      </c>
      <c r="C190" s="22" t="s">
        <v>364</v>
      </c>
      <c r="D190" s="20">
        <f>D191+D192+D193+D196</f>
        <v>339800</v>
      </c>
      <c r="E190" s="20">
        <f>E191+E192+E193+E196+E197</f>
        <v>169222</v>
      </c>
      <c r="F190" s="213">
        <f t="shared" si="4"/>
        <v>49.800470865214827</v>
      </c>
      <c r="G190" s="20">
        <f>SUM(G191:G197)</f>
        <v>271100</v>
      </c>
      <c r="H190" s="20">
        <f>SUM(H191:H197)</f>
        <v>610900</v>
      </c>
      <c r="I190" s="213">
        <f t="shared" si="7"/>
        <v>179.78222483814008</v>
      </c>
      <c r="J190" s="20">
        <f>SUM(J191:J197)</f>
        <v>340800</v>
      </c>
      <c r="K190" s="213">
        <f t="shared" si="5"/>
        <v>100.29429075927017</v>
      </c>
      <c r="L190" s="240"/>
      <c r="M190" s="1"/>
      <c r="N190" s="1"/>
    </row>
    <row r="191" spans="2:14">
      <c r="B191" s="56">
        <v>787211</v>
      </c>
      <c r="C191" s="23" t="s">
        <v>70</v>
      </c>
      <c r="D191" s="25">
        <v>64800</v>
      </c>
      <c r="E191" s="25">
        <v>31025</v>
      </c>
      <c r="F191" s="214">
        <f t="shared" si="4"/>
        <v>47.878086419753089</v>
      </c>
      <c r="G191" s="25">
        <f t="shared" ref="G191:G197" si="9">H191-D191</f>
        <v>0</v>
      </c>
      <c r="H191" s="25">
        <v>64800</v>
      </c>
      <c r="I191" s="214">
        <f t="shared" si="7"/>
        <v>100</v>
      </c>
      <c r="J191" s="25">
        <v>64800</v>
      </c>
      <c r="K191" s="214">
        <f t="shared" si="5"/>
        <v>100</v>
      </c>
      <c r="L191" s="240"/>
      <c r="M191" s="1"/>
      <c r="N191" s="1"/>
    </row>
    <row r="192" spans="2:14">
      <c r="B192" s="56">
        <v>787211</v>
      </c>
      <c r="C192" s="23" t="s">
        <v>71</v>
      </c>
      <c r="D192" s="25">
        <v>0</v>
      </c>
      <c r="E192" s="25">
        <v>0</v>
      </c>
      <c r="F192" s="214"/>
      <c r="G192" s="25">
        <f t="shared" si="9"/>
        <v>16800</v>
      </c>
      <c r="H192" s="25">
        <v>16800</v>
      </c>
      <c r="I192" s="214"/>
      <c r="J192" s="25">
        <v>0</v>
      </c>
      <c r="K192" s="214"/>
      <c r="L192" s="240"/>
      <c r="M192" s="1"/>
      <c r="N192" s="1"/>
    </row>
    <row r="193" spans="2:14">
      <c r="B193" s="56">
        <v>787211</v>
      </c>
      <c r="C193" s="23" t="s">
        <v>72</v>
      </c>
      <c r="D193" s="25">
        <v>275000</v>
      </c>
      <c r="E193" s="25">
        <v>137931</v>
      </c>
      <c r="F193" s="214">
        <f t="shared" si="4"/>
        <v>50.156727272727274</v>
      </c>
      <c r="G193" s="25">
        <f t="shared" si="9"/>
        <v>1000</v>
      </c>
      <c r="H193" s="25">
        <v>276000</v>
      </c>
      <c r="I193" s="214">
        <f t="shared" si="7"/>
        <v>100.36363636363636</v>
      </c>
      <c r="J193" s="25">
        <v>276000</v>
      </c>
      <c r="K193" s="214">
        <f t="shared" si="5"/>
        <v>100.36363636363636</v>
      </c>
      <c r="L193" s="240"/>
      <c r="M193" s="1"/>
      <c r="N193" s="1"/>
    </row>
    <row r="194" spans="2:14">
      <c r="B194" s="56">
        <v>787211</v>
      </c>
      <c r="C194" s="39" t="s">
        <v>492</v>
      </c>
      <c r="D194" s="25">
        <v>0</v>
      </c>
      <c r="E194" s="25"/>
      <c r="F194" s="214"/>
      <c r="G194" s="25">
        <f t="shared" si="9"/>
        <v>250000</v>
      </c>
      <c r="H194" s="25">
        <v>250000</v>
      </c>
      <c r="I194" s="214"/>
      <c r="J194" s="25">
        <v>0</v>
      </c>
      <c r="K194" s="214"/>
      <c r="L194" s="240"/>
      <c r="M194" s="1"/>
      <c r="N194" s="1"/>
    </row>
    <row r="195" spans="2:14">
      <c r="B195" s="56">
        <v>787211</v>
      </c>
      <c r="C195" s="39" t="s">
        <v>493</v>
      </c>
      <c r="D195" s="25"/>
      <c r="E195" s="25"/>
      <c r="F195" s="214"/>
      <c r="G195" s="25">
        <f t="shared" si="9"/>
        <v>3000</v>
      </c>
      <c r="H195" s="25">
        <v>3000</v>
      </c>
      <c r="I195" s="214"/>
      <c r="J195" s="25">
        <v>0</v>
      </c>
      <c r="K195" s="214"/>
      <c r="L195" s="240"/>
      <c r="M195" s="1"/>
      <c r="N195" s="1"/>
    </row>
    <row r="196" spans="2:14">
      <c r="B196" s="56">
        <v>787311</v>
      </c>
      <c r="C196" s="23" t="s">
        <v>419</v>
      </c>
      <c r="D196" s="25">
        <v>0</v>
      </c>
      <c r="E196" s="25">
        <v>150</v>
      </c>
      <c r="F196" s="214"/>
      <c r="G196" s="25">
        <f t="shared" si="9"/>
        <v>150</v>
      </c>
      <c r="H196" s="25">
        <v>150</v>
      </c>
      <c r="I196" s="214"/>
      <c r="J196" s="25">
        <v>0</v>
      </c>
      <c r="K196" s="214"/>
      <c r="L196" s="240"/>
      <c r="M196" s="1"/>
      <c r="N196" s="1"/>
    </row>
    <row r="197" spans="2:14">
      <c r="B197" s="56">
        <v>787411</v>
      </c>
      <c r="C197" s="39" t="s">
        <v>481</v>
      </c>
      <c r="D197" s="25">
        <v>0</v>
      </c>
      <c r="E197" s="25">
        <v>116</v>
      </c>
      <c r="F197" s="214"/>
      <c r="G197" s="25">
        <f t="shared" si="9"/>
        <v>150</v>
      </c>
      <c r="H197" s="25">
        <v>150</v>
      </c>
      <c r="I197" s="214"/>
      <c r="J197" s="25">
        <v>0</v>
      </c>
      <c r="K197" s="214"/>
      <c r="L197" s="240"/>
      <c r="M197" s="1"/>
      <c r="N197" s="1"/>
    </row>
    <row r="198" spans="2:14">
      <c r="B198" s="58"/>
      <c r="C198" s="52"/>
      <c r="D198" s="53"/>
      <c r="E198" s="53"/>
      <c r="F198" s="224"/>
      <c r="G198" s="53"/>
      <c r="H198" s="53"/>
      <c r="I198" s="224"/>
      <c r="J198" s="53"/>
      <c r="K198" s="224"/>
      <c r="L198" s="240"/>
    </row>
    <row r="199" spans="2:14">
      <c r="B199" s="56"/>
      <c r="C199" s="23"/>
      <c r="D199" s="25"/>
      <c r="E199" s="25"/>
      <c r="F199" s="214"/>
      <c r="G199" s="25"/>
      <c r="H199" s="25"/>
      <c r="I199" s="214"/>
      <c r="J199" s="25"/>
      <c r="K199" s="214"/>
      <c r="L199" s="240"/>
    </row>
    <row r="200" spans="2:14" ht="15">
      <c r="B200" s="27"/>
      <c r="C200" s="22" t="s">
        <v>73</v>
      </c>
      <c r="D200" s="20">
        <f>D202</f>
        <v>67000</v>
      </c>
      <c r="E200" s="20">
        <f>E202</f>
        <v>3742</v>
      </c>
      <c r="F200" s="213">
        <f t="shared" si="4"/>
        <v>5.585074626865671</v>
      </c>
      <c r="G200" s="20">
        <f>G202</f>
        <v>-40000</v>
      </c>
      <c r="H200" s="20">
        <f>H202</f>
        <v>27000</v>
      </c>
      <c r="I200" s="213">
        <f t="shared" si="7"/>
        <v>40.298507462686565</v>
      </c>
      <c r="J200" s="20">
        <f>J202</f>
        <v>30000</v>
      </c>
      <c r="K200" s="213">
        <f t="shared" si="5"/>
        <v>44.776119402985074</v>
      </c>
      <c r="L200" s="240"/>
    </row>
    <row r="201" spans="2:14" ht="15">
      <c r="B201" s="27"/>
      <c r="C201" s="22"/>
      <c r="D201" s="20"/>
      <c r="E201" s="20"/>
      <c r="F201" s="213"/>
      <c r="G201" s="20"/>
      <c r="H201" s="20"/>
      <c r="I201" s="213"/>
      <c r="J201" s="20"/>
      <c r="K201" s="213"/>
      <c r="L201" s="240"/>
    </row>
    <row r="202" spans="2:14">
      <c r="B202" s="46">
        <v>81</v>
      </c>
      <c r="C202" s="44" t="s">
        <v>74</v>
      </c>
      <c r="D202" s="20">
        <f>D204+D207</f>
        <v>67000</v>
      </c>
      <c r="E202" s="20">
        <f>E204+E207</f>
        <v>3742</v>
      </c>
      <c r="F202" s="213">
        <f t="shared" si="4"/>
        <v>5.585074626865671</v>
      </c>
      <c r="G202" s="20">
        <f>G204+G207</f>
        <v>-40000</v>
      </c>
      <c r="H202" s="20">
        <f>H204+H207</f>
        <v>27000</v>
      </c>
      <c r="I202" s="213">
        <f t="shared" si="7"/>
        <v>40.298507462686565</v>
      </c>
      <c r="J202" s="20">
        <f>J204+J207</f>
        <v>30000</v>
      </c>
      <c r="K202" s="213">
        <f t="shared" ref="K202:K264" si="10">J202/D202*100</f>
        <v>44.776119402985074</v>
      </c>
      <c r="L202" s="240"/>
    </row>
    <row r="203" spans="2:14">
      <c r="B203" s="46"/>
      <c r="C203" s="44"/>
      <c r="D203" s="20"/>
      <c r="E203" s="20"/>
      <c r="F203" s="213"/>
      <c r="G203" s="20"/>
      <c r="H203" s="20"/>
      <c r="I203" s="213"/>
      <c r="J203" s="20"/>
      <c r="K203" s="213"/>
      <c r="L203" s="240"/>
    </row>
    <row r="204" spans="2:14" ht="15">
      <c r="B204" s="19">
        <v>811100</v>
      </c>
      <c r="C204" s="19" t="s">
        <v>75</v>
      </c>
      <c r="D204" s="20">
        <f>D205</f>
        <v>40000</v>
      </c>
      <c r="E204" s="20">
        <f>E205</f>
        <v>0</v>
      </c>
      <c r="F204" s="213">
        <f t="shared" ref="F204:F264" si="11">E204/D204*100</f>
        <v>0</v>
      </c>
      <c r="G204" s="20">
        <f>G205</f>
        <v>-40000</v>
      </c>
      <c r="H204" s="20">
        <f>H205</f>
        <v>0</v>
      </c>
      <c r="I204" s="213">
        <f t="shared" si="7"/>
        <v>0</v>
      </c>
      <c r="J204" s="20">
        <f>J205</f>
        <v>0</v>
      </c>
      <c r="K204" s="213">
        <f t="shared" si="10"/>
        <v>0</v>
      </c>
      <c r="L204" s="240"/>
    </row>
    <row r="205" spans="2:14">
      <c r="B205" s="33">
        <v>811100</v>
      </c>
      <c r="C205" s="34" t="s">
        <v>75</v>
      </c>
      <c r="D205" s="25">
        <v>40000</v>
      </c>
      <c r="E205" s="25">
        <v>0</v>
      </c>
      <c r="F205" s="214">
        <f t="shared" si="11"/>
        <v>0</v>
      </c>
      <c r="G205" s="25">
        <f>H205-D205</f>
        <v>-40000</v>
      </c>
      <c r="H205" s="25">
        <v>0</v>
      </c>
      <c r="I205" s="214">
        <f t="shared" si="7"/>
        <v>0</v>
      </c>
      <c r="J205" s="25">
        <v>0</v>
      </c>
      <c r="K205" s="214">
        <f t="shared" si="10"/>
        <v>0</v>
      </c>
      <c r="L205" s="240"/>
    </row>
    <row r="206" spans="2:14">
      <c r="B206" s="46"/>
      <c r="C206" s="44"/>
      <c r="D206" s="20"/>
      <c r="E206" s="20"/>
      <c r="F206" s="213"/>
      <c r="G206" s="20"/>
      <c r="H206" s="20"/>
      <c r="I206" s="213"/>
      <c r="J206" s="20"/>
      <c r="K206" s="213"/>
      <c r="L206" s="240"/>
    </row>
    <row r="207" spans="2:14" ht="15">
      <c r="B207" s="19">
        <v>813100</v>
      </c>
      <c r="C207" s="22" t="s">
        <v>76</v>
      </c>
      <c r="D207" s="20">
        <f>SUM(D208)</f>
        <v>27000</v>
      </c>
      <c r="E207" s="20">
        <f>SUM(E208)</f>
        <v>3742</v>
      </c>
      <c r="F207" s="213">
        <f t="shared" si="11"/>
        <v>13.859259259259261</v>
      </c>
      <c r="G207" s="20">
        <f>SUM(G208)</f>
        <v>0</v>
      </c>
      <c r="H207" s="20">
        <f>SUM(H208)</f>
        <v>27000</v>
      </c>
      <c r="I207" s="213">
        <f t="shared" ref="I207:I215" si="12">H207/D207*100</f>
        <v>100</v>
      </c>
      <c r="J207" s="20">
        <f>SUM(J208)</f>
        <v>30000</v>
      </c>
      <c r="K207" s="213">
        <f t="shared" si="10"/>
        <v>111.11111111111111</v>
      </c>
      <c r="L207" s="240"/>
    </row>
    <row r="208" spans="2:14">
      <c r="B208" s="23">
        <v>813112</v>
      </c>
      <c r="C208" s="23" t="s">
        <v>77</v>
      </c>
      <c r="D208" s="53">
        <v>27000</v>
      </c>
      <c r="E208" s="53">
        <v>3742</v>
      </c>
      <c r="F208" s="224">
        <f t="shared" si="11"/>
        <v>13.859259259259261</v>
      </c>
      <c r="G208" s="53">
        <f>H208-D208</f>
        <v>0</v>
      </c>
      <c r="H208" s="53">
        <v>27000</v>
      </c>
      <c r="I208" s="224">
        <f t="shared" si="12"/>
        <v>100</v>
      </c>
      <c r="J208" s="53">
        <v>30000</v>
      </c>
      <c r="K208" s="224">
        <f t="shared" si="10"/>
        <v>111.11111111111111</v>
      </c>
      <c r="L208" s="240"/>
    </row>
    <row r="209" spans="2:12">
      <c r="B209" s="60"/>
      <c r="C209" s="30"/>
      <c r="D209" s="61"/>
      <c r="E209" s="61"/>
      <c r="F209" s="226"/>
      <c r="G209" s="61"/>
      <c r="H209" s="61"/>
      <c r="I209" s="226"/>
      <c r="J209" s="61"/>
      <c r="K209" s="226"/>
      <c r="L209" s="240"/>
    </row>
    <row r="210" spans="2:12" ht="15">
      <c r="B210" s="62"/>
      <c r="C210" s="63" t="s">
        <v>78</v>
      </c>
      <c r="D210" s="20">
        <f>D90+D200</f>
        <v>4837000</v>
      </c>
      <c r="E210" s="20">
        <f>E90+E200</f>
        <v>2170654</v>
      </c>
      <c r="F210" s="213">
        <f t="shared" si="11"/>
        <v>44.876038867066363</v>
      </c>
      <c r="G210" s="20">
        <f>G90+G200</f>
        <v>523000</v>
      </c>
      <c r="H210" s="20">
        <f>H90+H200</f>
        <v>5360000</v>
      </c>
      <c r="I210" s="213">
        <f t="shared" si="12"/>
        <v>110.81248707876783</v>
      </c>
      <c r="J210" s="20">
        <f>J90+J200</f>
        <v>5060000</v>
      </c>
      <c r="K210" s="213">
        <f t="shared" si="10"/>
        <v>104.61029563779203</v>
      </c>
      <c r="L210" s="240"/>
    </row>
    <row r="211" spans="2:12" ht="15">
      <c r="B211" s="58"/>
      <c r="C211" s="64" t="s">
        <v>79</v>
      </c>
      <c r="D211" s="65"/>
      <c r="E211" s="65"/>
      <c r="F211" s="221"/>
      <c r="G211" s="65"/>
      <c r="H211" s="65"/>
      <c r="I211" s="221"/>
      <c r="J211" s="65"/>
      <c r="K211" s="221"/>
      <c r="L211" s="240"/>
    </row>
    <row r="212" spans="2:12">
      <c r="B212" s="66"/>
      <c r="C212" s="67"/>
      <c r="D212" s="249"/>
      <c r="E212" s="249"/>
      <c r="F212" s="250"/>
      <c r="G212" s="249"/>
      <c r="H212" s="249"/>
      <c r="I212" s="250"/>
      <c r="J212" s="249"/>
      <c r="K212" s="250"/>
      <c r="L212" s="240"/>
    </row>
    <row r="213" spans="2:12" ht="15">
      <c r="B213" s="15"/>
      <c r="C213" s="172" t="s">
        <v>82</v>
      </c>
      <c r="D213" s="154"/>
      <c r="E213" s="154"/>
      <c r="F213" s="227"/>
      <c r="G213" s="154"/>
      <c r="H213" s="154"/>
      <c r="I213" s="227"/>
      <c r="J213" s="154"/>
      <c r="K213" s="227"/>
      <c r="L213" s="240"/>
    </row>
    <row r="214" spans="2:12" ht="12.75" customHeight="1">
      <c r="B214" s="17"/>
      <c r="C214" s="68"/>
      <c r="D214" s="251"/>
      <c r="E214" s="251"/>
      <c r="F214" s="252"/>
      <c r="G214" s="251"/>
      <c r="H214" s="251"/>
      <c r="I214" s="252"/>
      <c r="J214" s="251"/>
      <c r="K214" s="252"/>
      <c r="L214" s="240"/>
    </row>
    <row r="215" spans="2:12" ht="15">
      <c r="B215" s="42"/>
      <c r="C215" s="69" t="s">
        <v>83</v>
      </c>
      <c r="D215" s="29">
        <f>D217+D251+D254</f>
        <v>4082200</v>
      </c>
      <c r="E215" s="29">
        <f>E217+E251+E254</f>
        <v>1953777</v>
      </c>
      <c r="F215" s="215">
        <f t="shared" si="11"/>
        <v>47.860883837146631</v>
      </c>
      <c r="G215" s="29">
        <f>G217+G251+G254</f>
        <v>228200</v>
      </c>
      <c r="H215" s="29">
        <f>H217+H251+H254</f>
        <v>4310400</v>
      </c>
      <c r="I215" s="215">
        <f t="shared" si="12"/>
        <v>105.59012297290677</v>
      </c>
      <c r="J215" s="29">
        <f>J217+J251+J254</f>
        <v>4226550</v>
      </c>
      <c r="K215" s="215">
        <f t="shared" si="10"/>
        <v>103.53608348439568</v>
      </c>
      <c r="L215" s="240"/>
    </row>
    <row r="216" spans="2:12" ht="15">
      <c r="B216" s="18"/>
      <c r="C216" s="19"/>
      <c r="D216" s="25"/>
      <c r="E216" s="25"/>
      <c r="F216" s="214"/>
      <c r="G216" s="25"/>
      <c r="H216" s="25"/>
      <c r="I216" s="214"/>
      <c r="J216" s="25"/>
      <c r="K216" s="214"/>
      <c r="L216" s="240"/>
    </row>
    <row r="217" spans="2:12">
      <c r="B217" s="59">
        <v>41</v>
      </c>
      <c r="C217" s="54" t="s">
        <v>84</v>
      </c>
      <c r="D217" s="20">
        <f>D219+D225+D235+D238+D241+D244+D248</f>
        <v>4081200</v>
      </c>
      <c r="E217" s="20">
        <f>E219+E225+E235+E238+E241+E244+E248</f>
        <v>1952663</v>
      </c>
      <c r="F217" s="213">
        <f t="shared" si="11"/>
        <v>47.845315103400957</v>
      </c>
      <c r="G217" s="20">
        <f>G219+G225+G235+G238+G241+G244+G248</f>
        <v>224800</v>
      </c>
      <c r="H217" s="20">
        <f>H219+H225+H235+H238+H241+H244+H248</f>
        <v>4306000</v>
      </c>
      <c r="I217" s="213">
        <f t="shared" ref="I217:I277" si="13">H217/D217*100</f>
        <v>105.50818386748995</v>
      </c>
      <c r="J217" s="20">
        <f>J219+J225+J235+J238+J241+J244+J248</f>
        <v>4221950</v>
      </c>
      <c r="K217" s="213">
        <f t="shared" si="10"/>
        <v>103.44874056650004</v>
      </c>
      <c r="L217" s="240"/>
    </row>
    <row r="218" spans="2:12" ht="15">
      <c r="B218" s="22"/>
      <c r="C218" s="22"/>
      <c r="D218" s="25"/>
      <c r="E218" s="25"/>
      <c r="F218" s="214"/>
      <c r="G218" s="25"/>
      <c r="H218" s="25"/>
      <c r="I218" s="214"/>
      <c r="J218" s="25"/>
      <c r="K218" s="214"/>
      <c r="L218" s="240"/>
    </row>
    <row r="219" spans="2:12" ht="15">
      <c r="B219" s="31">
        <v>411000</v>
      </c>
      <c r="C219" s="32" t="s">
        <v>13</v>
      </c>
      <c r="D219" s="20">
        <f>SUM(D220:D223)</f>
        <v>1680700</v>
      </c>
      <c r="E219" s="20">
        <f>SUM(E220:E223)</f>
        <v>822196</v>
      </c>
      <c r="F219" s="213">
        <f t="shared" si="11"/>
        <v>48.919854822395429</v>
      </c>
      <c r="G219" s="20">
        <f>SUM(G220:G223)</f>
        <v>102000</v>
      </c>
      <c r="H219" s="20">
        <f>SUM(H220:H223)</f>
        <v>1782700</v>
      </c>
      <c r="I219" s="213">
        <f t="shared" si="13"/>
        <v>106.06889986315227</v>
      </c>
      <c r="J219" s="20">
        <f>SUM(J220:J223)</f>
        <v>1856100</v>
      </c>
      <c r="K219" s="213">
        <f t="shared" si="10"/>
        <v>110.43612780389122</v>
      </c>
      <c r="L219" s="240"/>
    </row>
    <row r="220" spans="2:12">
      <c r="B220" s="70">
        <v>411100</v>
      </c>
      <c r="C220" s="34" t="s">
        <v>163</v>
      </c>
      <c r="D220" s="25">
        <f>D439+D600+D636</f>
        <v>1405500</v>
      </c>
      <c r="E220" s="25">
        <f>E439+E600+E636</f>
        <v>717958</v>
      </c>
      <c r="F220" s="214">
        <f t="shared" si="11"/>
        <v>51.082034863038061</v>
      </c>
      <c r="G220" s="25">
        <f>G439+G600+G636</f>
        <v>149100</v>
      </c>
      <c r="H220" s="25">
        <f>H439+H600+H636</f>
        <v>1554600</v>
      </c>
      <c r="I220" s="214">
        <f t="shared" si="13"/>
        <v>110.60832443970116</v>
      </c>
      <c r="J220" s="25">
        <f>J439+J600+J636</f>
        <v>1574000</v>
      </c>
      <c r="K220" s="214">
        <f t="shared" si="10"/>
        <v>111.98861615083599</v>
      </c>
      <c r="L220" s="240"/>
    </row>
    <row r="221" spans="2:12">
      <c r="B221" s="70">
        <v>411200</v>
      </c>
      <c r="C221" s="34" t="s">
        <v>85</v>
      </c>
      <c r="D221" s="25">
        <f>D443+D603+D663+D686+D640</f>
        <v>265200</v>
      </c>
      <c r="E221" s="25">
        <f>E443+E603+E663+E686+E640</f>
        <v>99673</v>
      </c>
      <c r="F221" s="214">
        <f t="shared" si="11"/>
        <v>37.584087481146305</v>
      </c>
      <c r="G221" s="25">
        <f>G443+G603+G663+G686+G640</f>
        <v>-50900</v>
      </c>
      <c r="H221" s="25">
        <f>H443+H603+H663+H686+H640</f>
        <v>214300</v>
      </c>
      <c r="I221" s="214">
        <f t="shared" si="13"/>
        <v>80.806938159879337</v>
      </c>
      <c r="J221" s="25">
        <f>J443+J603+J663+J686+J640</f>
        <v>248300</v>
      </c>
      <c r="K221" s="214">
        <f t="shared" si="10"/>
        <v>93.627450980392155</v>
      </c>
      <c r="L221" s="240"/>
    </row>
    <row r="222" spans="2:12" ht="28.5">
      <c r="B222" s="70">
        <v>411300</v>
      </c>
      <c r="C222" s="193" t="s">
        <v>389</v>
      </c>
      <c r="D222" s="25">
        <f>D450</f>
        <v>0</v>
      </c>
      <c r="E222" s="25">
        <f>E450</f>
        <v>0</v>
      </c>
      <c r="F222" s="214"/>
      <c r="G222" s="25">
        <f>G450</f>
        <v>0</v>
      </c>
      <c r="H222" s="25">
        <f>H450</f>
        <v>0</v>
      </c>
      <c r="I222" s="214"/>
      <c r="J222" s="25">
        <f>J450</f>
        <v>0</v>
      </c>
      <c r="K222" s="214"/>
      <c r="L222" s="240"/>
    </row>
    <row r="223" spans="2:12">
      <c r="B223" s="70">
        <v>411400</v>
      </c>
      <c r="C223" s="34" t="s">
        <v>390</v>
      </c>
      <c r="D223" s="25">
        <f>D452</f>
        <v>10000</v>
      </c>
      <c r="E223" s="25">
        <f>E452</f>
        <v>4565</v>
      </c>
      <c r="F223" s="214">
        <f t="shared" si="11"/>
        <v>45.65</v>
      </c>
      <c r="G223" s="25">
        <f>G452+G643+G607</f>
        <v>3800</v>
      </c>
      <c r="H223" s="25">
        <f>H452+H643+H607</f>
        <v>13800</v>
      </c>
      <c r="I223" s="214">
        <f t="shared" si="13"/>
        <v>138</v>
      </c>
      <c r="J223" s="25">
        <f>J452+J643+J607</f>
        <v>33800</v>
      </c>
      <c r="K223" s="214">
        <f t="shared" si="10"/>
        <v>338</v>
      </c>
      <c r="L223" s="240"/>
    </row>
    <row r="224" spans="2:12">
      <c r="B224" s="47"/>
      <c r="C224" s="48"/>
      <c r="D224" s="25"/>
      <c r="E224" s="25"/>
      <c r="F224" s="214"/>
      <c r="G224" s="25"/>
      <c r="H224" s="25"/>
      <c r="I224" s="214"/>
      <c r="J224" s="25"/>
      <c r="K224" s="214"/>
      <c r="L224" s="240"/>
    </row>
    <row r="225" spans="2:12" ht="15">
      <c r="B225" s="31">
        <v>412000</v>
      </c>
      <c r="C225" s="32" t="s">
        <v>86</v>
      </c>
      <c r="D225" s="20">
        <f>SUM(D226:D233)</f>
        <v>946800</v>
      </c>
      <c r="E225" s="20">
        <f>SUM(E226:E233)</f>
        <v>474132</v>
      </c>
      <c r="F225" s="213">
        <f t="shared" si="11"/>
        <v>50.077313054499363</v>
      </c>
      <c r="G225" s="20">
        <f>SUM(G226:G233)</f>
        <v>61700</v>
      </c>
      <c r="H225" s="20">
        <f>SUM(H226:H233)</f>
        <v>1008500</v>
      </c>
      <c r="I225" s="213">
        <f t="shared" si="13"/>
        <v>106.51668779045205</v>
      </c>
      <c r="J225" s="20">
        <f>SUM(J226:J233)</f>
        <v>978850</v>
      </c>
      <c r="K225" s="213">
        <f t="shared" si="10"/>
        <v>103.38508660752007</v>
      </c>
      <c r="L225" s="240"/>
    </row>
    <row r="226" spans="2:12">
      <c r="B226" s="47">
        <v>412200</v>
      </c>
      <c r="C226" s="34" t="s">
        <v>87</v>
      </c>
      <c r="D226" s="25">
        <f>D373+D549+D610+D611+D646+D647+D666+D667+D689+D690+D707</f>
        <v>150800</v>
      </c>
      <c r="E226" s="25">
        <f>E373+E549+E610+E611+E646+E647+E666+E667+E689+E690+E707</f>
        <v>71810</v>
      </c>
      <c r="F226" s="214">
        <f t="shared" si="11"/>
        <v>47.61936339522547</v>
      </c>
      <c r="G226" s="25">
        <f>G373+G549+G610+G611+G646+G647+G666+G667+G689+G690+G707</f>
        <v>2000</v>
      </c>
      <c r="H226" s="25">
        <f>H373+H549+H610+H611+H646+H647+H666+H667+H689+H690+H707</f>
        <v>152800</v>
      </c>
      <c r="I226" s="214">
        <f t="shared" si="13"/>
        <v>101.32625994694959</v>
      </c>
      <c r="J226" s="25">
        <f>J373+J549+J610+J611+J646+J647+J666+J667+J689+J690+J707</f>
        <v>153500</v>
      </c>
      <c r="K226" s="214">
        <f t="shared" si="10"/>
        <v>101.79045092838197</v>
      </c>
      <c r="L226" s="240"/>
    </row>
    <row r="227" spans="2:12">
      <c r="B227" s="47">
        <v>412300</v>
      </c>
      <c r="C227" s="23" t="s">
        <v>88</v>
      </c>
      <c r="D227" s="25">
        <f>D381+D612+D648+D668+D691</f>
        <v>33800</v>
      </c>
      <c r="E227" s="25">
        <f>E381+E612+E648+E668+E691</f>
        <v>18787</v>
      </c>
      <c r="F227" s="214">
        <f t="shared" si="11"/>
        <v>55.582840236686394</v>
      </c>
      <c r="G227" s="25">
        <f>G381+G612+G648+G668+G691</f>
        <v>5200</v>
      </c>
      <c r="H227" s="25">
        <f>H381+H612+H648+H668+H691</f>
        <v>39000</v>
      </c>
      <c r="I227" s="214">
        <f t="shared" si="13"/>
        <v>115.38461538461537</v>
      </c>
      <c r="J227" s="25">
        <f>J381+J612+J648+J668+J691</f>
        <v>35800</v>
      </c>
      <c r="K227" s="214">
        <f t="shared" si="10"/>
        <v>105.91715976331362</v>
      </c>
      <c r="L227" s="240"/>
    </row>
    <row r="228" spans="2:12">
      <c r="B228" s="47">
        <v>412400</v>
      </c>
      <c r="C228" s="23" t="s">
        <v>89</v>
      </c>
      <c r="D228" s="25">
        <f>D649+D669</f>
        <v>15000</v>
      </c>
      <c r="E228" s="25">
        <f>E649+E669</f>
        <v>9728</v>
      </c>
      <c r="F228" s="214">
        <f t="shared" si="11"/>
        <v>64.853333333333325</v>
      </c>
      <c r="G228" s="25">
        <f>G649+G669</f>
        <v>3500</v>
      </c>
      <c r="H228" s="25">
        <f>H649+H669</f>
        <v>18500</v>
      </c>
      <c r="I228" s="214">
        <f t="shared" si="13"/>
        <v>123.33333333333334</v>
      </c>
      <c r="J228" s="25">
        <f>J649+J669</f>
        <v>18000</v>
      </c>
      <c r="K228" s="214">
        <f t="shared" si="10"/>
        <v>120</v>
      </c>
      <c r="L228" s="240"/>
    </row>
    <row r="229" spans="2:12">
      <c r="B229" s="47">
        <v>412500</v>
      </c>
      <c r="C229" s="23" t="s">
        <v>90</v>
      </c>
      <c r="D229" s="25">
        <f>D382+D550+D551+D552+D613+D650+D670+D692+D708+D358</f>
        <v>112650</v>
      </c>
      <c r="E229" s="25">
        <f>E382+E550+E551+E552+E613+E650+E670+E692+E708+E358+E553</f>
        <v>37405</v>
      </c>
      <c r="F229" s="214">
        <f t="shared" si="11"/>
        <v>33.204616067465601</v>
      </c>
      <c r="G229" s="25">
        <f>G382+G550+G551+G552+G613+G650+G670+G692+G708+G358+G553</f>
        <v>16200</v>
      </c>
      <c r="H229" s="25">
        <f>H382+H550+H551+H552+H613+H650+H670+H692+H708+H358+H553</f>
        <v>128850</v>
      </c>
      <c r="I229" s="214">
        <f t="shared" si="13"/>
        <v>114.38082556591212</v>
      </c>
      <c r="J229" s="25">
        <f>J382+J550+J551+J552+J613+J650+J670+J692+J708+J358+J553</f>
        <v>125150</v>
      </c>
      <c r="K229" s="214">
        <f t="shared" si="10"/>
        <v>111.09631602308035</v>
      </c>
      <c r="L229" s="240"/>
    </row>
    <row r="230" spans="2:12">
      <c r="B230" s="47">
        <v>412600</v>
      </c>
      <c r="C230" s="23" t="s">
        <v>91</v>
      </c>
      <c r="D230" s="25">
        <f>D386+D614+D671+D672+D693</f>
        <v>41800</v>
      </c>
      <c r="E230" s="25">
        <f>E386+E614+E671+E672+E693</f>
        <v>35612</v>
      </c>
      <c r="F230" s="214">
        <f t="shared" si="11"/>
        <v>85.196172248803819</v>
      </c>
      <c r="G230" s="25">
        <f>G386+G614+G671+G672+G693+G359</f>
        <v>27700</v>
      </c>
      <c r="H230" s="25">
        <f>H386+H614+H671+H672+H693+H359</f>
        <v>69500</v>
      </c>
      <c r="I230" s="214">
        <f t="shared" si="13"/>
        <v>166.26794258373207</v>
      </c>
      <c r="J230" s="25">
        <f>J386+J614+J671+J672+J693+J359</f>
        <v>50300</v>
      </c>
      <c r="K230" s="214">
        <f t="shared" si="10"/>
        <v>120.33492822966507</v>
      </c>
      <c r="L230" s="240"/>
    </row>
    <row r="231" spans="2:12">
      <c r="B231" s="47">
        <v>412700</v>
      </c>
      <c r="C231" s="23" t="s">
        <v>92</v>
      </c>
      <c r="D231" s="57">
        <f>D389+D475+D651+D673+D694+D360+D554</f>
        <v>77300</v>
      </c>
      <c r="E231" s="57">
        <f>E389+E475+E651+E673+E694+E360+E554</f>
        <v>34317</v>
      </c>
      <c r="F231" s="225">
        <f t="shared" si="11"/>
        <v>44.394566623544627</v>
      </c>
      <c r="G231" s="57">
        <f>G389+G475+G651+G673+G694+G360+G554</f>
        <v>-5500</v>
      </c>
      <c r="H231" s="57">
        <f>H389+H475+H651+H673+H694+H360+H554</f>
        <v>71800</v>
      </c>
      <c r="I231" s="225">
        <f t="shared" si="13"/>
        <v>92.884864165588624</v>
      </c>
      <c r="J231" s="57">
        <f>J389+J475+J651+J673+J694+J360+J554</f>
        <v>89500</v>
      </c>
      <c r="K231" s="225">
        <f t="shared" si="10"/>
        <v>115.78266494178526</v>
      </c>
      <c r="L231" s="240"/>
    </row>
    <row r="232" spans="2:12">
      <c r="B232" s="47">
        <v>412800</v>
      </c>
      <c r="C232" s="23" t="s">
        <v>93</v>
      </c>
      <c r="D232" s="25">
        <f>D555+D556+D557+D558</f>
        <v>195000</v>
      </c>
      <c r="E232" s="25">
        <f>E555+E556+E557+E558</f>
        <v>103232</v>
      </c>
      <c r="F232" s="214">
        <f t="shared" si="11"/>
        <v>52.939487179487173</v>
      </c>
      <c r="G232" s="25">
        <f>G555+G556+G557+G558</f>
        <v>-2000</v>
      </c>
      <c r="H232" s="25">
        <f>H555+H556+H557+H558</f>
        <v>193000</v>
      </c>
      <c r="I232" s="214">
        <f t="shared" si="13"/>
        <v>98.974358974358978</v>
      </c>
      <c r="J232" s="25">
        <f>J555+J556+J557+J558</f>
        <v>195000</v>
      </c>
      <c r="K232" s="214">
        <f t="shared" si="10"/>
        <v>100</v>
      </c>
      <c r="L232" s="240"/>
    </row>
    <row r="233" spans="2:12">
      <c r="B233" s="47">
        <v>412900</v>
      </c>
      <c r="C233" s="23" t="s">
        <v>391</v>
      </c>
      <c r="D233" s="25">
        <f>D323+D333+D337+D398+D454+D458+D479+D559+D615+D616+D617+D618+D652+D674+D695+D361</f>
        <v>320450</v>
      </c>
      <c r="E233" s="25">
        <f>E323+E333+E337+E398+E454+E458+E479+E559+E615+E616+E617+E618+E652+E674+E695+E361+E462</f>
        <v>163241</v>
      </c>
      <c r="F233" s="214">
        <f t="shared" si="11"/>
        <v>50.941176470588232</v>
      </c>
      <c r="G233" s="25">
        <f>G323+G333+G337+G398+G454+G458+G479+G559+G615+G616+G617+G618+G652+G674+G695+G361+G462</f>
        <v>14600</v>
      </c>
      <c r="H233" s="25">
        <f>H323+H333+H337+H398+H454+H458+H479+H559+H615+H616+H617+H618+H652+H674+H695+H361+H462</f>
        <v>335050</v>
      </c>
      <c r="I233" s="214">
        <f t="shared" si="13"/>
        <v>104.55609299422687</v>
      </c>
      <c r="J233" s="25">
        <f>J323+J333+J337+J398+J454+J458+J479+J559+J615+J616+J617+J618+J652+J674+J695+J361+J462</f>
        <v>311600</v>
      </c>
      <c r="K233" s="214">
        <f t="shared" si="10"/>
        <v>97.238258698704954</v>
      </c>
      <c r="L233" s="240"/>
    </row>
    <row r="234" spans="2:12">
      <c r="B234" s="47"/>
      <c r="C234" s="23"/>
      <c r="D234" s="25"/>
      <c r="E234" s="25"/>
      <c r="F234" s="214"/>
      <c r="G234" s="25"/>
      <c r="H234" s="25"/>
      <c r="I234" s="214"/>
      <c r="J234" s="25"/>
      <c r="K234" s="214"/>
      <c r="L234" s="240"/>
    </row>
    <row r="235" spans="2:12" ht="15">
      <c r="B235" s="19">
        <v>413000</v>
      </c>
      <c r="C235" s="22" t="s">
        <v>94</v>
      </c>
      <c r="D235" s="20">
        <f>SUM(D236)</f>
        <v>90500</v>
      </c>
      <c r="E235" s="20">
        <f>SUM(E236)</f>
        <v>21119</v>
      </c>
      <c r="F235" s="213">
        <f t="shared" si="11"/>
        <v>23.335911602209944</v>
      </c>
      <c r="G235" s="20">
        <f>SUM(G236)</f>
        <v>-49000</v>
      </c>
      <c r="H235" s="20">
        <f>SUM(H236)</f>
        <v>41500</v>
      </c>
      <c r="I235" s="213">
        <f t="shared" si="13"/>
        <v>45.856353591160222</v>
      </c>
      <c r="J235" s="20">
        <f>SUM(J236)</f>
        <v>32500</v>
      </c>
      <c r="K235" s="213">
        <f t="shared" si="10"/>
        <v>35.911602209944753</v>
      </c>
      <c r="L235" s="240"/>
    </row>
    <row r="236" spans="2:12">
      <c r="B236" s="47">
        <v>413300</v>
      </c>
      <c r="C236" s="23" t="s">
        <v>95</v>
      </c>
      <c r="D236" s="25">
        <f>D584+D585</f>
        <v>90500</v>
      </c>
      <c r="E236" s="25">
        <f>E584+E585</f>
        <v>21119</v>
      </c>
      <c r="F236" s="214">
        <f t="shared" si="11"/>
        <v>23.335911602209944</v>
      </c>
      <c r="G236" s="25">
        <f>G584+G585</f>
        <v>-49000</v>
      </c>
      <c r="H236" s="25">
        <f>H584+H585</f>
        <v>41500</v>
      </c>
      <c r="I236" s="214">
        <f t="shared" si="13"/>
        <v>45.856353591160222</v>
      </c>
      <c r="J236" s="25">
        <f>J584+J585</f>
        <v>32500</v>
      </c>
      <c r="K236" s="214">
        <f t="shared" si="10"/>
        <v>35.911602209944753</v>
      </c>
      <c r="L236" s="240"/>
    </row>
    <row r="237" spans="2:12">
      <c r="B237" s="47"/>
      <c r="C237" s="23"/>
      <c r="D237" s="25"/>
      <c r="E237" s="25"/>
      <c r="F237" s="214"/>
      <c r="G237" s="25"/>
      <c r="H237" s="25"/>
      <c r="I237" s="214"/>
      <c r="J237" s="25"/>
      <c r="K237" s="214"/>
      <c r="L237" s="240"/>
    </row>
    <row r="238" spans="2:12" ht="15">
      <c r="B238" s="19">
        <v>414000</v>
      </c>
      <c r="C238" s="22" t="s">
        <v>5</v>
      </c>
      <c r="D238" s="20">
        <f>SUM(D239)</f>
        <v>20000</v>
      </c>
      <c r="E238" s="20">
        <f>SUM(E239)</f>
        <v>0</v>
      </c>
      <c r="F238" s="213">
        <f t="shared" si="11"/>
        <v>0</v>
      </c>
      <c r="G238" s="20">
        <f>SUM(G239)</f>
        <v>-5000</v>
      </c>
      <c r="H238" s="20">
        <f>SUM(H239)</f>
        <v>15000</v>
      </c>
      <c r="I238" s="213">
        <f t="shared" si="13"/>
        <v>75</v>
      </c>
      <c r="J238" s="20">
        <f>SUM(J239)</f>
        <v>20000</v>
      </c>
      <c r="K238" s="213">
        <f t="shared" si="10"/>
        <v>100</v>
      </c>
      <c r="L238" s="240"/>
    </row>
    <row r="239" spans="2:12">
      <c r="B239" s="56">
        <v>414100</v>
      </c>
      <c r="C239" s="23" t="s">
        <v>5</v>
      </c>
      <c r="D239" s="25">
        <f>D485</f>
        <v>20000</v>
      </c>
      <c r="E239" s="25">
        <f>E485</f>
        <v>0</v>
      </c>
      <c r="F239" s="214">
        <f t="shared" si="11"/>
        <v>0</v>
      </c>
      <c r="G239" s="25">
        <f>G485</f>
        <v>-5000</v>
      </c>
      <c r="H239" s="25">
        <f>H485</f>
        <v>15000</v>
      </c>
      <c r="I239" s="214">
        <f t="shared" si="13"/>
        <v>75</v>
      </c>
      <c r="J239" s="25">
        <f>J485</f>
        <v>20000</v>
      </c>
      <c r="K239" s="214">
        <f t="shared" si="10"/>
        <v>100</v>
      </c>
      <c r="L239" s="240"/>
    </row>
    <row r="240" spans="2:12">
      <c r="B240" s="47"/>
      <c r="C240" s="23"/>
      <c r="D240" s="25"/>
      <c r="E240" s="25"/>
      <c r="F240" s="214"/>
      <c r="G240" s="25"/>
      <c r="H240" s="25"/>
      <c r="I240" s="214"/>
      <c r="J240" s="25"/>
      <c r="K240" s="214"/>
      <c r="L240" s="240"/>
    </row>
    <row r="241" spans="2:12" ht="15">
      <c r="B241" s="19">
        <v>415000</v>
      </c>
      <c r="C241" s="22" t="s">
        <v>6</v>
      </c>
      <c r="D241" s="20">
        <f>SUM(D242)</f>
        <v>566500</v>
      </c>
      <c r="E241" s="20">
        <f>SUM(E242)</f>
        <v>255629</v>
      </c>
      <c r="F241" s="213">
        <f t="shared" si="11"/>
        <v>45.1242718446602</v>
      </c>
      <c r="G241" s="20">
        <f>SUM(G242)</f>
        <v>127600</v>
      </c>
      <c r="H241" s="20">
        <f>SUM(H242)</f>
        <v>694100</v>
      </c>
      <c r="I241" s="213">
        <f t="shared" si="13"/>
        <v>122.52427184466019</v>
      </c>
      <c r="J241" s="20">
        <f>SUM(J242)</f>
        <v>571100</v>
      </c>
      <c r="K241" s="213">
        <f t="shared" si="10"/>
        <v>100.81200353045013</v>
      </c>
      <c r="L241" s="240"/>
    </row>
    <row r="242" spans="2:12">
      <c r="B242" s="47">
        <v>415200</v>
      </c>
      <c r="C242" s="23" t="s">
        <v>96</v>
      </c>
      <c r="D242" s="25">
        <f>D341+D407+D488+D562</f>
        <v>566500</v>
      </c>
      <c r="E242" s="25">
        <f>E341+E407+E488+E562</f>
        <v>255629</v>
      </c>
      <c r="F242" s="214">
        <f t="shared" si="11"/>
        <v>45.1242718446602</v>
      </c>
      <c r="G242" s="25">
        <f>G341+G407+G488+G562+G349</f>
        <v>127600</v>
      </c>
      <c r="H242" s="25">
        <f>H341+H407+H488+H562+H349</f>
        <v>694100</v>
      </c>
      <c r="I242" s="214">
        <f t="shared" si="13"/>
        <v>122.52427184466019</v>
      </c>
      <c r="J242" s="25">
        <f>J341+J407+J488+J562+J349</f>
        <v>571100</v>
      </c>
      <c r="K242" s="214">
        <f t="shared" si="10"/>
        <v>100.81200353045013</v>
      </c>
      <c r="L242" s="240"/>
    </row>
    <row r="243" spans="2:12">
      <c r="B243" s="47"/>
      <c r="C243" s="23"/>
      <c r="D243" s="25"/>
      <c r="E243" s="25"/>
      <c r="F243" s="214"/>
      <c r="G243" s="25"/>
      <c r="H243" s="25"/>
      <c r="I243" s="214"/>
      <c r="J243" s="25"/>
      <c r="K243" s="214"/>
      <c r="L243" s="240"/>
    </row>
    <row r="244" spans="2:12" ht="15">
      <c r="B244" s="31">
        <v>416000</v>
      </c>
      <c r="C244" s="32" t="s">
        <v>97</v>
      </c>
      <c r="D244" s="20">
        <f>SUM(D245:D246)</f>
        <v>775200</v>
      </c>
      <c r="E244" s="20">
        <f>SUM(E245:E246)</f>
        <v>375553</v>
      </c>
      <c r="F244" s="213">
        <f t="shared" si="11"/>
        <v>48.445949432404539</v>
      </c>
      <c r="G244" s="20">
        <f>SUM(G245:G246)</f>
        <v>-15100</v>
      </c>
      <c r="H244" s="20">
        <f>SUM(H245:H246)</f>
        <v>760100</v>
      </c>
      <c r="I244" s="213">
        <f t="shared" si="13"/>
        <v>98.052115583075334</v>
      </c>
      <c r="J244" s="20">
        <f>SUM(J245:J246)</f>
        <v>763400</v>
      </c>
      <c r="K244" s="213">
        <f t="shared" si="10"/>
        <v>98.477812177502571</v>
      </c>
      <c r="L244" s="240"/>
    </row>
    <row r="245" spans="2:12">
      <c r="B245" s="47">
        <v>416100</v>
      </c>
      <c r="C245" s="23" t="s">
        <v>98</v>
      </c>
      <c r="D245" s="25">
        <f>D350+D409+D529+D622+D675</f>
        <v>698200</v>
      </c>
      <c r="E245" s="25">
        <f>E350+E409+E529+E622+E675</f>
        <v>334957</v>
      </c>
      <c r="F245" s="214">
        <f t="shared" si="11"/>
        <v>47.974362646806071</v>
      </c>
      <c r="G245" s="25">
        <f>G350+G409+G529+G622+G675</f>
        <v>-19600</v>
      </c>
      <c r="H245" s="25">
        <f>H350+H409+H529+H622+H675</f>
        <v>678600</v>
      </c>
      <c r="I245" s="214">
        <f t="shared" si="13"/>
        <v>97.192781437983385</v>
      </c>
      <c r="J245" s="25">
        <f>J350+J409+J529+J622+J675</f>
        <v>681900</v>
      </c>
      <c r="K245" s="214">
        <f t="shared" si="10"/>
        <v>97.665425379547415</v>
      </c>
      <c r="L245" s="240"/>
    </row>
    <row r="246" spans="2:12">
      <c r="B246" s="47">
        <v>416300</v>
      </c>
      <c r="C246" s="23" t="s">
        <v>99</v>
      </c>
      <c r="D246" s="25">
        <f>D627+D628</f>
        <v>77000</v>
      </c>
      <c r="E246" s="25">
        <f>E627+E628</f>
        <v>40596</v>
      </c>
      <c r="F246" s="214">
        <f t="shared" si="11"/>
        <v>52.722077922077929</v>
      </c>
      <c r="G246" s="25">
        <f>G627+G628</f>
        <v>4500</v>
      </c>
      <c r="H246" s="25">
        <f>H627+H628</f>
        <v>81500</v>
      </c>
      <c r="I246" s="214">
        <f t="shared" si="13"/>
        <v>105.84415584415585</v>
      </c>
      <c r="J246" s="25">
        <f>J627+J628</f>
        <v>81500</v>
      </c>
      <c r="K246" s="214">
        <f t="shared" si="10"/>
        <v>105.84415584415585</v>
      </c>
      <c r="L246" s="240"/>
    </row>
    <row r="247" spans="2:12">
      <c r="B247" s="47"/>
      <c r="C247" s="23"/>
      <c r="D247" s="25"/>
      <c r="E247" s="25"/>
      <c r="F247" s="214"/>
      <c r="G247" s="25"/>
      <c r="H247" s="25"/>
      <c r="I247" s="214"/>
      <c r="J247" s="25"/>
      <c r="K247" s="214"/>
      <c r="L247" s="240"/>
    </row>
    <row r="248" spans="2:12" ht="15">
      <c r="B248" s="19">
        <v>419000</v>
      </c>
      <c r="C248" s="19" t="s">
        <v>363</v>
      </c>
      <c r="D248" s="20">
        <f>D249</f>
        <v>1500</v>
      </c>
      <c r="E248" s="20">
        <f>E249</f>
        <v>4034</v>
      </c>
      <c r="F248" s="213">
        <f t="shared" si="11"/>
        <v>268.93333333333334</v>
      </c>
      <c r="G248" s="20">
        <f>G249</f>
        <v>2600</v>
      </c>
      <c r="H248" s="20">
        <f>H249</f>
        <v>4100</v>
      </c>
      <c r="I248" s="213">
        <f t="shared" si="13"/>
        <v>273.33333333333331</v>
      </c>
      <c r="J248" s="20">
        <f>J249</f>
        <v>0</v>
      </c>
      <c r="K248" s="213">
        <f t="shared" si="10"/>
        <v>0</v>
      </c>
      <c r="L248" s="240"/>
    </row>
    <row r="249" spans="2:12">
      <c r="B249" s="33">
        <v>419100</v>
      </c>
      <c r="C249" s="34" t="s">
        <v>363</v>
      </c>
      <c r="D249" s="25">
        <f>D415+D654</f>
        <v>1500</v>
      </c>
      <c r="E249" s="25">
        <f>E415+E654</f>
        <v>4034</v>
      </c>
      <c r="F249" s="214">
        <f t="shared" si="11"/>
        <v>268.93333333333334</v>
      </c>
      <c r="G249" s="25">
        <f>G415+G654</f>
        <v>2600</v>
      </c>
      <c r="H249" s="25">
        <f>H415+H654</f>
        <v>4100</v>
      </c>
      <c r="I249" s="214">
        <f t="shared" si="13"/>
        <v>273.33333333333331</v>
      </c>
      <c r="J249" s="25">
        <f>J415+J654</f>
        <v>0</v>
      </c>
      <c r="K249" s="214">
        <f t="shared" si="10"/>
        <v>0</v>
      </c>
      <c r="L249" s="240"/>
    </row>
    <row r="250" spans="2:12">
      <c r="B250" s="33"/>
      <c r="C250" s="34"/>
      <c r="D250" s="25"/>
      <c r="E250" s="25"/>
      <c r="F250" s="214"/>
      <c r="G250" s="25"/>
      <c r="H250" s="25"/>
      <c r="I250" s="214"/>
      <c r="J250" s="25"/>
      <c r="K250" s="214"/>
      <c r="L250" s="240"/>
    </row>
    <row r="251" spans="2:12" ht="15">
      <c r="B251" s="19">
        <v>480000</v>
      </c>
      <c r="C251" s="19" t="s">
        <v>428</v>
      </c>
      <c r="D251" s="20">
        <f>D252+D253</f>
        <v>1000</v>
      </c>
      <c r="E251" s="20">
        <f>E252+E253</f>
        <v>1114</v>
      </c>
      <c r="F251" s="213">
        <f t="shared" si="11"/>
        <v>111.4</v>
      </c>
      <c r="G251" s="20">
        <f>G252+G253</f>
        <v>3400</v>
      </c>
      <c r="H251" s="20">
        <f>H252+H253</f>
        <v>4400</v>
      </c>
      <c r="I251" s="213">
        <f t="shared" si="13"/>
        <v>440.00000000000006</v>
      </c>
      <c r="J251" s="20">
        <f>J252+J253</f>
        <v>4600</v>
      </c>
      <c r="K251" s="213">
        <f t="shared" si="10"/>
        <v>459.99999999999994</v>
      </c>
      <c r="L251" s="240"/>
    </row>
    <row r="252" spans="2:12">
      <c r="B252" s="23">
        <v>487000</v>
      </c>
      <c r="C252" s="26" t="s">
        <v>364</v>
      </c>
      <c r="D252" s="25">
        <f>D460</f>
        <v>1000</v>
      </c>
      <c r="E252" s="25">
        <f>E460</f>
        <v>1114</v>
      </c>
      <c r="F252" s="214">
        <f t="shared" si="11"/>
        <v>111.4</v>
      </c>
      <c r="G252" s="25">
        <f>G460+G419</f>
        <v>3400</v>
      </c>
      <c r="H252" s="25">
        <f>H460+H419</f>
        <v>4400</v>
      </c>
      <c r="I252" s="214">
        <f t="shared" si="13"/>
        <v>440.00000000000006</v>
      </c>
      <c r="J252" s="25">
        <f>J460+J419</f>
        <v>4600</v>
      </c>
      <c r="K252" s="214">
        <f t="shared" si="10"/>
        <v>459.99999999999994</v>
      </c>
      <c r="L252" s="240"/>
    </row>
    <row r="253" spans="2:12">
      <c r="B253" s="47"/>
      <c r="C253" s="23"/>
      <c r="D253" s="25"/>
      <c r="E253" s="25"/>
      <c r="F253" s="214"/>
      <c r="G253" s="25"/>
      <c r="H253" s="25"/>
      <c r="I253" s="214"/>
      <c r="J253" s="25"/>
      <c r="K253" s="214"/>
      <c r="L253" s="240"/>
    </row>
    <row r="254" spans="2:12" ht="15">
      <c r="B254" s="72" t="s">
        <v>100</v>
      </c>
      <c r="C254" s="73" t="s">
        <v>101</v>
      </c>
      <c r="D254" s="65">
        <v>0</v>
      </c>
      <c r="E254" s="65">
        <v>0</v>
      </c>
      <c r="F254" s="221"/>
      <c r="G254" s="65">
        <v>0</v>
      </c>
      <c r="H254" s="65">
        <v>0</v>
      </c>
      <c r="I254" s="221"/>
      <c r="J254" s="65">
        <v>0</v>
      </c>
      <c r="K254" s="221"/>
      <c r="L254" s="240"/>
    </row>
    <row r="255" spans="2:12">
      <c r="B255" s="47"/>
      <c r="C255" s="23"/>
      <c r="D255" s="25"/>
      <c r="E255" s="25"/>
      <c r="F255" s="214"/>
      <c r="G255" s="25"/>
      <c r="H255" s="25"/>
      <c r="I255" s="214"/>
      <c r="J255" s="25"/>
      <c r="K255" s="214"/>
      <c r="L255" s="240"/>
    </row>
    <row r="256" spans="2:12" ht="15">
      <c r="B256" s="47"/>
      <c r="C256" s="22" t="s">
        <v>102</v>
      </c>
      <c r="D256" s="20">
        <f>D258</f>
        <v>447300</v>
      </c>
      <c r="E256" s="20">
        <f>E258</f>
        <v>260324</v>
      </c>
      <c r="F256" s="213">
        <f t="shared" si="11"/>
        <v>58.198971607422308</v>
      </c>
      <c r="G256" s="20">
        <f>G258</f>
        <v>271000</v>
      </c>
      <c r="H256" s="20">
        <f>H258</f>
        <v>718300</v>
      </c>
      <c r="I256" s="213">
        <f t="shared" si="13"/>
        <v>160.58573664207466</v>
      </c>
      <c r="J256" s="20">
        <f>J258</f>
        <v>497950</v>
      </c>
      <c r="K256" s="213">
        <f t="shared" si="10"/>
        <v>111.32349653476415</v>
      </c>
      <c r="L256" s="240"/>
    </row>
    <row r="257" spans="2:12">
      <c r="B257" s="47"/>
      <c r="C257" s="23"/>
      <c r="D257" s="20"/>
      <c r="E257" s="20"/>
      <c r="F257" s="213"/>
      <c r="G257" s="20"/>
      <c r="H257" s="20"/>
      <c r="I257" s="213"/>
      <c r="J257" s="20"/>
      <c r="K257" s="213"/>
      <c r="L257" s="240"/>
    </row>
    <row r="258" spans="2:12">
      <c r="B258" s="59">
        <v>51</v>
      </c>
      <c r="C258" s="54" t="s">
        <v>103</v>
      </c>
      <c r="D258" s="20">
        <f>D260+D269</f>
        <v>447300</v>
      </c>
      <c r="E258" s="20">
        <f>E260+E269</f>
        <v>260324</v>
      </c>
      <c r="F258" s="213">
        <f t="shared" si="11"/>
        <v>58.198971607422308</v>
      </c>
      <c r="G258" s="20">
        <f>G260+G269</f>
        <v>271000</v>
      </c>
      <c r="H258" s="20">
        <f>H260+H269</f>
        <v>718300</v>
      </c>
      <c r="I258" s="213">
        <f t="shared" si="13"/>
        <v>160.58573664207466</v>
      </c>
      <c r="J258" s="20">
        <f>J260+J269</f>
        <v>497950</v>
      </c>
      <c r="K258" s="213">
        <f t="shared" si="10"/>
        <v>111.32349653476415</v>
      </c>
      <c r="L258" s="240"/>
    </row>
    <row r="259" spans="2:12">
      <c r="B259" s="47"/>
      <c r="C259" s="23"/>
      <c r="D259" s="20"/>
      <c r="E259" s="20"/>
      <c r="F259" s="213"/>
      <c r="G259" s="20"/>
      <c r="H259" s="20"/>
      <c r="I259" s="213"/>
      <c r="J259" s="20"/>
      <c r="K259" s="213"/>
      <c r="L259" s="240"/>
    </row>
    <row r="260" spans="2:12" ht="15">
      <c r="B260" s="31">
        <v>511000</v>
      </c>
      <c r="C260" s="32" t="s">
        <v>7</v>
      </c>
      <c r="D260" s="20">
        <f>SUM(D261:D264)</f>
        <v>445300</v>
      </c>
      <c r="E260" s="20">
        <f>SUM(E261:E264)</f>
        <v>260324</v>
      </c>
      <c r="F260" s="213">
        <f t="shared" si="11"/>
        <v>58.460363799685609</v>
      </c>
      <c r="G260" s="20">
        <f>SUM(G261:G264)</f>
        <v>271000</v>
      </c>
      <c r="H260" s="20">
        <f>SUM(H261:H264)</f>
        <v>716300</v>
      </c>
      <c r="I260" s="213">
        <f t="shared" si="13"/>
        <v>160.85784864136536</v>
      </c>
      <c r="J260" s="20">
        <f>SUM(J261:J264)</f>
        <v>493950</v>
      </c>
      <c r="K260" s="213">
        <f t="shared" si="10"/>
        <v>110.92521895351449</v>
      </c>
      <c r="L260" s="240"/>
    </row>
    <row r="261" spans="2:12">
      <c r="B261" s="70">
        <v>511100</v>
      </c>
      <c r="C261" s="34" t="s">
        <v>104</v>
      </c>
      <c r="D261" s="25">
        <f>D570+D571+D573+D568+D572</f>
        <v>304000</v>
      </c>
      <c r="E261" s="25">
        <f>E570+E571+E573+E568+E572</f>
        <v>237345</v>
      </c>
      <c r="F261" s="214">
        <f t="shared" si="11"/>
        <v>78.07401315789474</v>
      </c>
      <c r="G261" s="25">
        <f>G570+G571+G573+G568+G572+G569+G574</f>
        <v>285000</v>
      </c>
      <c r="H261" s="25">
        <f>H570+H571+H573+H568+H572+H569+H574</f>
        <v>589000</v>
      </c>
      <c r="I261" s="214">
        <f t="shared" si="13"/>
        <v>193.75</v>
      </c>
      <c r="J261" s="25">
        <f>J570+J571+J573+J568+J572+J569+J574</f>
        <v>282450</v>
      </c>
      <c r="K261" s="214">
        <f t="shared" si="10"/>
        <v>92.911184210526315</v>
      </c>
      <c r="L261" s="240"/>
    </row>
    <row r="262" spans="2:12">
      <c r="B262" s="47">
        <v>511200</v>
      </c>
      <c r="C262" s="48" t="s">
        <v>105</v>
      </c>
      <c r="D262" s="25">
        <f>D575+D698</f>
        <v>33500</v>
      </c>
      <c r="E262" s="25">
        <f>E575+E698</f>
        <v>10143</v>
      </c>
      <c r="F262" s="214">
        <f t="shared" si="11"/>
        <v>30.27761194029851</v>
      </c>
      <c r="G262" s="25">
        <f>G575+G698</f>
        <v>17000</v>
      </c>
      <c r="H262" s="25">
        <f>H575+H698</f>
        <v>50500</v>
      </c>
      <c r="I262" s="214">
        <f t="shared" si="13"/>
        <v>150.74626865671641</v>
      </c>
      <c r="J262" s="25">
        <f>J575+J698</f>
        <v>100500</v>
      </c>
      <c r="K262" s="214">
        <f t="shared" si="10"/>
        <v>300</v>
      </c>
      <c r="L262" s="240"/>
    </row>
    <row r="263" spans="2:12">
      <c r="B263" s="47">
        <v>511300</v>
      </c>
      <c r="C263" s="23" t="s">
        <v>106</v>
      </c>
      <c r="D263" s="25">
        <f>D426+D576+D678+D699+D362</f>
        <v>54800</v>
      </c>
      <c r="E263" s="25">
        <f>E426+E576+E678+E699+E362</f>
        <v>3476</v>
      </c>
      <c r="F263" s="214">
        <f t="shared" si="11"/>
        <v>6.3430656934306562</v>
      </c>
      <c r="G263" s="25">
        <f>G426+G576+G678+G699+G362</f>
        <v>-24000</v>
      </c>
      <c r="H263" s="25">
        <f>H426+H576+H678+H699+H362</f>
        <v>30800</v>
      </c>
      <c r="I263" s="214">
        <f t="shared" si="13"/>
        <v>56.20437956204379</v>
      </c>
      <c r="J263" s="25">
        <f>J426+J576+J678+J699+J362</f>
        <v>60000</v>
      </c>
      <c r="K263" s="214">
        <f t="shared" si="10"/>
        <v>109.48905109489051</v>
      </c>
      <c r="L263" s="240"/>
    </row>
    <row r="264" spans="2:12">
      <c r="B264" s="47">
        <v>511700</v>
      </c>
      <c r="C264" s="23" t="s">
        <v>313</v>
      </c>
      <c r="D264" s="25">
        <f>D539+D577</f>
        <v>53000</v>
      </c>
      <c r="E264" s="25">
        <f>E539+E577</f>
        <v>9360</v>
      </c>
      <c r="F264" s="214">
        <f t="shared" si="11"/>
        <v>17.660377358490567</v>
      </c>
      <c r="G264" s="25">
        <f>G539+G577</f>
        <v>-7000</v>
      </c>
      <c r="H264" s="25">
        <f>H539+H577</f>
        <v>46000</v>
      </c>
      <c r="I264" s="214">
        <f t="shared" si="13"/>
        <v>86.79245283018868</v>
      </c>
      <c r="J264" s="25">
        <f>J539+J577</f>
        <v>51000</v>
      </c>
      <c r="K264" s="214">
        <f t="shared" si="10"/>
        <v>96.226415094339629</v>
      </c>
      <c r="L264" s="240"/>
    </row>
    <row r="265" spans="2:12">
      <c r="B265" s="47"/>
      <c r="C265" s="23"/>
      <c r="D265" s="25"/>
      <c r="E265" s="25"/>
      <c r="F265" s="214"/>
      <c r="G265" s="25"/>
      <c r="H265" s="25"/>
      <c r="I265" s="214"/>
      <c r="J265" s="25"/>
      <c r="K265" s="214"/>
      <c r="L265" s="240"/>
    </row>
    <row r="266" spans="2:12" ht="15">
      <c r="B266" s="84">
        <v>513000</v>
      </c>
      <c r="C266" s="197" t="s">
        <v>393</v>
      </c>
      <c r="D266" s="20">
        <v>0</v>
      </c>
      <c r="E266" s="20">
        <v>0</v>
      </c>
      <c r="F266" s="213"/>
      <c r="G266" s="20">
        <v>0</v>
      </c>
      <c r="H266" s="20">
        <v>0</v>
      </c>
      <c r="I266" s="213"/>
      <c r="J266" s="20">
        <v>0</v>
      </c>
      <c r="K266" s="213"/>
      <c r="L266" s="240"/>
    </row>
    <row r="267" spans="2:12">
      <c r="B267" s="198">
        <v>513100</v>
      </c>
      <c r="C267" s="104" t="s">
        <v>394</v>
      </c>
      <c r="D267" s="25">
        <v>0</v>
      </c>
      <c r="E267" s="25">
        <v>0</v>
      </c>
      <c r="F267" s="214"/>
      <c r="G267" s="25">
        <v>0</v>
      </c>
      <c r="H267" s="25">
        <v>0</v>
      </c>
      <c r="I267" s="214"/>
      <c r="J267" s="25">
        <v>0</v>
      </c>
      <c r="K267" s="214"/>
      <c r="L267" s="240"/>
    </row>
    <row r="268" spans="2:12">
      <c r="B268" s="47"/>
      <c r="C268" s="23"/>
      <c r="D268" s="25"/>
      <c r="E268" s="25"/>
      <c r="F268" s="214"/>
      <c r="G268" s="25"/>
      <c r="H268" s="25"/>
      <c r="I268" s="214"/>
      <c r="J268" s="25"/>
      <c r="K268" s="214"/>
      <c r="L268" s="240"/>
    </row>
    <row r="269" spans="2:12" ht="15">
      <c r="B269" s="19">
        <v>516000</v>
      </c>
      <c r="C269" s="22" t="s">
        <v>107</v>
      </c>
      <c r="D269" s="20">
        <f>SUM(D270)</f>
        <v>2000</v>
      </c>
      <c r="E269" s="20">
        <f>SUM(E270)</f>
        <v>0</v>
      </c>
      <c r="F269" s="213">
        <f>E269/D269*100</f>
        <v>0</v>
      </c>
      <c r="G269" s="20">
        <f>SUM(G270)</f>
        <v>0</v>
      </c>
      <c r="H269" s="20">
        <f>SUM(H270)</f>
        <v>2000</v>
      </c>
      <c r="I269" s="213">
        <f t="shared" si="13"/>
        <v>100</v>
      </c>
      <c r="J269" s="20">
        <f>SUM(J270)</f>
        <v>4000</v>
      </c>
      <c r="K269" s="213">
        <f>J269/D269*100</f>
        <v>200</v>
      </c>
      <c r="L269" s="240"/>
    </row>
    <row r="270" spans="2:12">
      <c r="B270" s="70">
        <v>516100</v>
      </c>
      <c r="C270" s="26" t="s">
        <v>108</v>
      </c>
      <c r="D270" s="25">
        <f>D427</f>
        <v>2000</v>
      </c>
      <c r="E270" s="25">
        <f>E427</f>
        <v>0</v>
      </c>
      <c r="F270" s="214">
        <f>E270/D270*100</f>
        <v>0</v>
      </c>
      <c r="G270" s="25">
        <f>G427</f>
        <v>0</v>
      </c>
      <c r="H270" s="25">
        <f>H427</f>
        <v>2000</v>
      </c>
      <c r="I270" s="214">
        <f t="shared" si="13"/>
        <v>100</v>
      </c>
      <c r="J270" s="25">
        <f>J427</f>
        <v>4000</v>
      </c>
      <c r="K270" s="214">
        <f>J270/D270*100</f>
        <v>200</v>
      </c>
      <c r="L270" s="240"/>
    </row>
    <row r="271" spans="2:12">
      <c r="B271" s="60"/>
      <c r="C271" s="30"/>
      <c r="D271" s="61"/>
      <c r="E271" s="61"/>
      <c r="F271" s="226"/>
      <c r="G271" s="61"/>
      <c r="H271" s="61"/>
      <c r="I271" s="226"/>
      <c r="J271" s="61"/>
      <c r="K271" s="226"/>
      <c r="L271" s="240"/>
    </row>
    <row r="272" spans="2:12" ht="15">
      <c r="B272" s="62"/>
      <c r="C272" s="63" t="s">
        <v>109</v>
      </c>
      <c r="D272" s="155">
        <f>D215+D256</f>
        <v>4529500</v>
      </c>
      <c r="E272" s="155">
        <f>E215+E256</f>
        <v>2214101</v>
      </c>
      <c r="F272" s="228">
        <f>E272/D272*100</f>
        <v>48.881797107848548</v>
      </c>
      <c r="G272" s="155">
        <f>G215+G256</f>
        <v>499200</v>
      </c>
      <c r="H272" s="155">
        <f>H215+H256</f>
        <v>5028700</v>
      </c>
      <c r="I272" s="228">
        <f t="shared" si="13"/>
        <v>111.02108400485704</v>
      </c>
      <c r="J272" s="155">
        <f>J215+J256</f>
        <v>4724500</v>
      </c>
      <c r="K272" s="228">
        <f>J272/D272*100</f>
        <v>104.3051109393973</v>
      </c>
      <c r="L272" s="240"/>
    </row>
    <row r="273" spans="2:12" ht="15">
      <c r="B273" s="58"/>
      <c r="C273" s="64" t="s">
        <v>79</v>
      </c>
      <c r="D273" s="156"/>
      <c r="E273" s="156"/>
      <c r="F273" s="229"/>
      <c r="G273" s="156"/>
      <c r="H273" s="156"/>
      <c r="I273" s="229"/>
      <c r="J273" s="156"/>
      <c r="K273" s="229"/>
      <c r="L273" s="240"/>
    </row>
    <row r="274" spans="2:12" ht="11.25" customHeight="1">
      <c r="B274" s="66"/>
      <c r="C274" s="67"/>
      <c r="D274" s="249"/>
      <c r="E274" s="249"/>
      <c r="F274" s="250"/>
      <c r="G274" s="249"/>
      <c r="H274" s="249"/>
      <c r="I274" s="250"/>
      <c r="J274" s="249"/>
      <c r="K274" s="250"/>
      <c r="L274" s="240"/>
    </row>
    <row r="275" spans="2:12" ht="15">
      <c r="B275" s="15"/>
      <c r="C275" s="172" t="s">
        <v>110</v>
      </c>
      <c r="D275" s="253"/>
      <c r="E275" s="253"/>
      <c r="F275" s="254"/>
      <c r="G275" s="253"/>
      <c r="H275" s="253"/>
      <c r="I275" s="254"/>
      <c r="J275" s="253"/>
      <c r="K275" s="254"/>
      <c r="L275" s="240"/>
    </row>
    <row r="276" spans="2:12" ht="20.25" customHeight="1">
      <c r="B276" s="74"/>
      <c r="C276" s="75"/>
      <c r="D276" s="251"/>
      <c r="E276" s="251"/>
      <c r="F276" s="252"/>
      <c r="G276" s="251"/>
      <c r="H276" s="251"/>
      <c r="I276" s="252"/>
      <c r="J276" s="251"/>
      <c r="K276" s="252"/>
      <c r="L276" s="240"/>
    </row>
    <row r="277" spans="2:12" ht="15">
      <c r="B277" s="42"/>
      <c r="C277" s="69" t="s">
        <v>294</v>
      </c>
      <c r="D277" s="29">
        <f>D279+D291</f>
        <v>-256500</v>
      </c>
      <c r="E277" s="29">
        <f>E279+E291</f>
        <v>-123514</v>
      </c>
      <c r="F277" s="215">
        <f>E277/D277*100</f>
        <v>48.153606237816767</v>
      </c>
      <c r="G277" s="29">
        <f>G279+G291</f>
        <v>-22100</v>
      </c>
      <c r="H277" s="29">
        <f>H279+H291</f>
        <v>-278600</v>
      </c>
      <c r="I277" s="215">
        <f t="shared" si="13"/>
        <v>108.61598440545809</v>
      </c>
      <c r="J277" s="29">
        <f>J279+J291</f>
        <v>-284500</v>
      </c>
      <c r="K277" s="215">
        <f>J277/D277*100</f>
        <v>110.91617933723197</v>
      </c>
      <c r="L277" s="240"/>
    </row>
    <row r="278" spans="2:12" ht="15">
      <c r="B278" s="18"/>
      <c r="C278" s="19"/>
      <c r="D278" s="44"/>
      <c r="E278" s="44"/>
      <c r="F278" s="213"/>
      <c r="G278" s="44"/>
      <c r="H278" s="44"/>
      <c r="I278" s="213"/>
      <c r="J278" s="44"/>
      <c r="K278" s="213"/>
      <c r="L278" s="240"/>
    </row>
    <row r="279" spans="2:12" ht="15">
      <c r="B279" s="42"/>
      <c r="C279" s="69" t="s">
        <v>292</v>
      </c>
      <c r="D279" s="29">
        <f>D280-D285</f>
        <v>0</v>
      </c>
      <c r="E279" s="29">
        <f>E280-E285</f>
        <v>0</v>
      </c>
      <c r="F279" s="215"/>
      <c r="G279" s="29">
        <f>G280-G285</f>
        <v>0</v>
      </c>
      <c r="H279" s="29">
        <f>H280-H285</f>
        <v>0</v>
      </c>
      <c r="I279" s="215"/>
      <c r="J279" s="29">
        <f>J280-J285</f>
        <v>0</v>
      </c>
      <c r="K279" s="215"/>
      <c r="L279" s="240"/>
    </row>
    <row r="280" spans="2:12" ht="18.75" customHeight="1">
      <c r="B280" s="59">
        <v>91</v>
      </c>
      <c r="C280" s="54" t="s">
        <v>285</v>
      </c>
      <c r="D280" s="20">
        <f>D283</f>
        <v>0</v>
      </c>
      <c r="E280" s="20">
        <f>E283</f>
        <v>0</v>
      </c>
      <c r="F280" s="213"/>
      <c r="G280" s="20">
        <f>G283</f>
        <v>0</v>
      </c>
      <c r="H280" s="20">
        <f>H283</f>
        <v>0</v>
      </c>
      <c r="I280" s="213"/>
      <c r="J280" s="20">
        <f>J283</f>
        <v>0</v>
      </c>
      <c r="K280" s="213"/>
      <c r="L280" s="240"/>
    </row>
    <row r="281" spans="2:12">
      <c r="B281" s="59"/>
      <c r="C281" s="54"/>
      <c r="D281" s="20"/>
      <c r="E281" s="20"/>
      <c r="F281" s="213"/>
      <c r="G281" s="20"/>
      <c r="H281" s="20"/>
      <c r="I281" s="213"/>
      <c r="J281" s="20"/>
      <c r="K281" s="213"/>
      <c r="L281" s="240"/>
    </row>
    <row r="282" spans="2:12" ht="15">
      <c r="B282" s="31">
        <v>911000</v>
      </c>
      <c r="C282" s="22" t="s">
        <v>286</v>
      </c>
      <c r="D282" s="20">
        <f>D283</f>
        <v>0</v>
      </c>
      <c r="E282" s="20">
        <f>E283</f>
        <v>0</v>
      </c>
      <c r="F282" s="213"/>
      <c r="G282" s="20">
        <f>G283</f>
        <v>0</v>
      </c>
      <c r="H282" s="20">
        <f>H283</f>
        <v>0</v>
      </c>
      <c r="I282" s="213"/>
      <c r="J282" s="20">
        <f>J283</f>
        <v>0</v>
      </c>
      <c r="K282" s="213"/>
      <c r="L282" s="240"/>
    </row>
    <row r="283" spans="2:12">
      <c r="B283" s="152">
        <v>911400</v>
      </c>
      <c r="C283" s="153" t="s">
        <v>290</v>
      </c>
      <c r="D283" s="25">
        <v>0</v>
      </c>
      <c r="E283" s="25">
        <v>0</v>
      </c>
      <c r="F283" s="214"/>
      <c r="G283" s="25">
        <v>0</v>
      </c>
      <c r="H283" s="25">
        <v>0</v>
      </c>
      <c r="I283" s="214"/>
      <c r="J283" s="25">
        <v>0</v>
      </c>
      <c r="K283" s="214"/>
      <c r="L283" s="240"/>
    </row>
    <row r="284" spans="2:12" ht="15">
      <c r="B284" s="22"/>
      <c r="C284" s="22"/>
      <c r="D284" s="25"/>
      <c r="E284" s="25"/>
      <c r="F284" s="214"/>
      <c r="G284" s="25"/>
      <c r="H284" s="25"/>
      <c r="I284" s="214"/>
      <c r="J284" s="25"/>
      <c r="K284" s="214"/>
      <c r="L284" s="240"/>
    </row>
    <row r="285" spans="2:12">
      <c r="B285" s="46">
        <v>61</v>
      </c>
      <c r="C285" s="44" t="s">
        <v>287</v>
      </c>
      <c r="D285" s="20">
        <f>D288+D289</f>
        <v>0</v>
      </c>
      <c r="E285" s="20">
        <f>E288+E289</f>
        <v>0</v>
      </c>
      <c r="F285" s="213"/>
      <c r="G285" s="20">
        <f>G288+G289</f>
        <v>0</v>
      </c>
      <c r="H285" s="20">
        <f>H288+H289</f>
        <v>0</v>
      </c>
      <c r="I285" s="213"/>
      <c r="J285" s="20">
        <f>J288+J289</f>
        <v>0</v>
      </c>
      <c r="K285" s="213"/>
      <c r="L285" s="240"/>
    </row>
    <row r="286" spans="2:12" ht="15">
      <c r="B286" s="22"/>
      <c r="C286" s="22"/>
      <c r="D286" s="25"/>
      <c r="E286" s="25"/>
      <c r="F286" s="214"/>
      <c r="G286" s="25"/>
      <c r="H286" s="25"/>
      <c r="I286" s="214"/>
      <c r="J286" s="25"/>
      <c r="K286" s="214"/>
      <c r="L286" s="240"/>
    </row>
    <row r="287" spans="2:12" ht="15">
      <c r="B287" s="31">
        <v>611000</v>
      </c>
      <c r="C287" s="32" t="s">
        <v>291</v>
      </c>
      <c r="D287" s="20">
        <f>D288+D289</f>
        <v>0</v>
      </c>
      <c r="E287" s="20">
        <f>E288+E289</f>
        <v>0</v>
      </c>
      <c r="F287" s="213"/>
      <c r="G287" s="20">
        <f>G288+G289</f>
        <v>0</v>
      </c>
      <c r="H287" s="20">
        <f>H288+H289</f>
        <v>0</v>
      </c>
      <c r="I287" s="213"/>
      <c r="J287" s="20">
        <f>J288+J289</f>
        <v>0</v>
      </c>
      <c r="K287" s="213"/>
      <c r="L287" s="240"/>
    </row>
    <row r="288" spans="2:12">
      <c r="B288" s="70">
        <v>611000</v>
      </c>
      <c r="C288" s="34" t="s">
        <v>288</v>
      </c>
      <c r="D288" s="25">
        <v>0</v>
      </c>
      <c r="E288" s="25">
        <v>0</v>
      </c>
      <c r="F288" s="214"/>
      <c r="G288" s="25">
        <v>0</v>
      </c>
      <c r="H288" s="25">
        <v>0</v>
      </c>
      <c r="I288" s="214"/>
      <c r="J288" s="25">
        <v>0</v>
      </c>
      <c r="K288" s="214"/>
      <c r="L288" s="240"/>
    </row>
    <row r="289" spans="2:12" ht="15">
      <c r="B289" s="76"/>
      <c r="C289" s="77"/>
      <c r="D289" s="44"/>
      <c r="E289" s="44"/>
      <c r="F289" s="213"/>
      <c r="G289" s="44"/>
      <c r="H289" s="44"/>
      <c r="I289" s="213"/>
      <c r="J289" s="44"/>
      <c r="K289" s="213"/>
      <c r="L289" s="240"/>
    </row>
    <row r="290" spans="2:12" ht="15">
      <c r="B290" s="18"/>
      <c r="C290" s="19"/>
      <c r="D290" s="157"/>
      <c r="E290" s="157"/>
      <c r="F290" s="215"/>
      <c r="G290" s="157"/>
      <c r="H290" s="157"/>
      <c r="I290" s="215"/>
      <c r="J290" s="157"/>
      <c r="K290" s="215"/>
      <c r="L290" s="240"/>
    </row>
    <row r="291" spans="2:12" ht="15">
      <c r="B291" s="42"/>
      <c r="C291" s="69" t="s">
        <v>293</v>
      </c>
      <c r="D291" s="29">
        <f>D292-D297</f>
        <v>-256500</v>
      </c>
      <c r="E291" s="29">
        <f>E292-E297</f>
        <v>-123514</v>
      </c>
      <c r="F291" s="215">
        <f>E291/D291*100</f>
        <v>48.153606237816767</v>
      </c>
      <c r="G291" s="29">
        <f>G292-G297</f>
        <v>-22100</v>
      </c>
      <c r="H291" s="29">
        <f>H292-H297</f>
        <v>-278600</v>
      </c>
      <c r="I291" s="215">
        <f>H291/D291*100</f>
        <v>108.61598440545809</v>
      </c>
      <c r="J291" s="29">
        <f>J292-J297</f>
        <v>-284500</v>
      </c>
      <c r="K291" s="215">
        <f>J291/D291*100</f>
        <v>110.91617933723197</v>
      </c>
      <c r="L291" s="240"/>
    </row>
    <row r="292" spans="2:12" ht="18.75" customHeight="1">
      <c r="B292" s="59">
        <v>92</v>
      </c>
      <c r="C292" s="54" t="s">
        <v>80</v>
      </c>
      <c r="D292" s="20">
        <f>D295</f>
        <v>0</v>
      </c>
      <c r="E292" s="20">
        <f>E295</f>
        <v>0</v>
      </c>
      <c r="F292" s="213"/>
      <c r="G292" s="20">
        <f>G295</f>
        <v>0</v>
      </c>
      <c r="H292" s="20">
        <f>H295</f>
        <v>0</v>
      </c>
      <c r="I292" s="213"/>
      <c r="J292" s="20">
        <f>J295</f>
        <v>0</v>
      </c>
      <c r="K292" s="213"/>
      <c r="L292" s="240"/>
    </row>
    <row r="293" spans="2:12">
      <c r="B293" s="59"/>
      <c r="C293" s="54"/>
      <c r="D293" s="20"/>
      <c r="E293" s="20"/>
      <c r="F293" s="213"/>
      <c r="G293" s="20"/>
      <c r="H293" s="20"/>
      <c r="I293" s="213"/>
      <c r="J293" s="20"/>
      <c r="K293" s="213"/>
      <c r="L293" s="240"/>
    </row>
    <row r="294" spans="2:12" ht="15">
      <c r="B294" s="31">
        <v>921000</v>
      </c>
      <c r="C294" s="22" t="s">
        <v>81</v>
      </c>
      <c r="D294" s="20">
        <f>D295</f>
        <v>0</v>
      </c>
      <c r="E294" s="20">
        <f>E295</f>
        <v>0</v>
      </c>
      <c r="F294" s="213"/>
      <c r="G294" s="20">
        <f>G295</f>
        <v>0</v>
      </c>
      <c r="H294" s="20">
        <f>H295</f>
        <v>0</v>
      </c>
      <c r="I294" s="213"/>
      <c r="J294" s="20">
        <f>J295</f>
        <v>0</v>
      </c>
      <c r="K294" s="213"/>
      <c r="L294" s="240"/>
    </row>
    <row r="295" spans="2:12">
      <c r="B295" s="33">
        <v>921200</v>
      </c>
      <c r="C295" s="26" t="s">
        <v>29</v>
      </c>
      <c r="D295" s="25">
        <v>0</v>
      </c>
      <c r="E295" s="25">
        <v>0</v>
      </c>
      <c r="F295" s="214"/>
      <c r="G295" s="25">
        <v>0</v>
      </c>
      <c r="H295" s="25">
        <v>0</v>
      </c>
      <c r="I295" s="214"/>
      <c r="J295" s="25">
        <v>0</v>
      </c>
      <c r="K295" s="214"/>
      <c r="L295" s="240"/>
    </row>
    <row r="296" spans="2:12" ht="15">
      <c r="B296" s="22"/>
      <c r="C296" s="22"/>
      <c r="D296" s="25"/>
      <c r="E296" s="25"/>
      <c r="F296" s="214"/>
      <c r="G296" s="25"/>
      <c r="H296" s="25"/>
      <c r="I296" s="214"/>
      <c r="J296" s="25"/>
      <c r="K296" s="214"/>
      <c r="L296" s="240"/>
    </row>
    <row r="297" spans="2:12">
      <c r="B297" s="46">
        <v>62</v>
      </c>
      <c r="C297" s="44" t="s">
        <v>28</v>
      </c>
      <c r="D297" s="20">
        <f>D299</f>
        <v>256500</v>
      </c>
      <c r="E297" s="20">
        <f>E299</f>
        <v>123514</v>
      </c>
      <c r="F297" s="213">
        <f>E297/D297*100</f>
        <v>48.153606237816767</v>
      </c>
      <c r="G297" s="20">
        <f>G299</f>
        <v>22100</v>
      </c>
      <c r="H297" s="20">
        <f>H299</f>
        <v>278600</v>
      </c>
      <c r="I297" s="213">
        <f>H297/D297*100</f>
        <v>108.61598440545809</v>
      </c>
      <c r="J297" s="20">
        <f>J299</f>
        <v>284500</v>
      </c>
      <c r="K297" s="213">
        <f>J297/D297*100</f>
        <v>110.91617933723197</v>
      </c>
      <c r="L297" s="240"/>
    </row>
    <row r="298" spans="2:12" ht="15">
      <c r="B298" s="22"/>
      <c r="C298" s="22"/>
      <c r="D298" s="25"/>
      <c r="E298" s="25"/>
      <c r="F298" s="214"/>
      <c r="G298" s="25"/>
      <c r="H298" s="25"/>
      <c r="I298" s="214"/>
      <c r="J298" s="25"/>
      <c r="K298" s="214"/>
      <c r="L298" s="240"/>
    </row>
    <row r="299" spans="2:12" ht="15">
      <c r="B299" s="31">
        <v>621000</v>
      </c>
      <c r="C299" s="32" t="s">
        <v>19</v>
      </c>
      <c r="D299" s="20">
        <f>D300+D301</f>
        <v>256500</v>
      </c>
      <c r="E299" s="20">
        <f>E300+E301</f>
        <v>123514</v>
      </c>
      <c r="F299" s="213">
        <f>E299/D299*100</f>
        <v>48.153606237816767</v>
      </c>
      <c r="G299" s="20">
        <f>G300+G301</f>
        <v>22100</v>
      </c>
      <c r="H299" s="20">
        <f>H300+H301</f>
        <v>278600</v>
      </c>
      <c r="I299" s="213">
        <f>H299/D299*100</f>
        <v>108.61598440545809</v>
      </c>
      <c r="J299" s="20">
        <f>J300+J301</f>
        <v>284500</v>
      </c>
      <c r="K299" s="213">
        <f>J299/D299*100</f>
        <v>110.91617933723197</v>
      </c>
      <c r="L299" s="240"/>
    </row>
    <row r="300" spans="2:12">
      <c r="B300" s="70">
        <v>621300</v>
      </c>
      <c r="C300" s="34" t="s">
        <v>111</v>
      </c>
      <c r="D300" s="25">
        <f>D586+D587</f>
        <v>214500</v>
      </c>
      <c r="E300" s="25">
        <f>E586+E587</f>
        <v>123514</v>
      </c>
      <c r="F300" s="214">
        <f>E300/D300*100</f>
        <v>57.582284382284385</v>
      </c>
      <c r="G300" s="25">
        <f>G586+G587</f>
        <v>42000</v>
      </c>
      <c r="H300" s="25">
        <f>H586+H587</f>
        <v>256500</v>
      </c>
      <c r="I300" s="214">
        <f>H300/D300*100</f>
        <v>119.58041958041959</v>
      </c>
      <c r="J300" s="25">
        <f>J586+J587</f>
        <v>262500</v>
      </c>
      <c r="K300" s="214">
        <f>J300/D300*100</f>
        <v>122.37762237762237</v>
      </c>
      <c r="L300" s="240"/>
    </row>
    <row r="301" spans="2:12">
      <c r="B301" s="146">
        <v>621900</v>
      </c>
      <c r="C301" s="96" t="s">
        <v>315</v>
      </c>
      <c r="D301" s="25">
        <f>D589</f>
        <v>42000</v>
      </c>
      <c r="E301" s="25">
        <f>E589</f>
        <v>0</v>
      </c>
      <c r="F301" s="214">
        <f>E301/D301*100</f>
        <v>0</v>
      </c>
      <c r="G301" s="25">
        <f>G589</f>
        <v>-19900</v>
      </c>
      <c r="H301" s="25">
        <f>H589</f>
        <v>22100</v>
      </c>
      <c r="I301" s="214">
        <f>H301/D301*100</f>
        <v>52.61904761904762</v>
      </c>
      <c r="J301" s="25">
        <f>J589</f>
        <v>22000</v>
      </c>
      <c r="K301" s="214">
        <f>J301/D301*100</f>
        <v>52.380952380952387</v>
      </c>
      <c r="L301" s="240"/>
    </row>
    <row r="302" spans="2:12">
      <c r="B302" s="203"/>
      <c r="C302" s="107"/>
      <c r="D302" s="53"/>
      <c r="E302" s="53"/>
      <c r="F302" s="224"/>
      <c r="G302" s="53"/>
      <c r="H302" s="53"/>
      <c r="I302" s="224"/>
      <c r="J302" s="53"/>
      <c r="K302" s="224"/>
      <c r="L302" s="240"/>
    </row>
    <row r="303" spans="2:12">
      <c r="B303" s="146"/>
      <c r="C303" s="96"/>
      <c r="D303" s="25"/>
      <c r="E303" s="25"/>
      <c r="F303" s="214"/>
      <c r="G303" s="25"/>
      <c r="H303" s="25"/>
      <c r="I303" s="214"/>
      <c r="J303" s="25"/>
      <c r="K303" s="214"/>
      <c r="L303" s="240"/>
    </row>
    <row r="304" spans="2:12" ht="15">
      <c r="B304" s="202"/>
      <c r="C304" s="28" t="s">
        <v>411</v>
      </c>
      <c r="D304" s="29">
        <f>D305-D308</f>
        <v>-51000</v>
      </c>
      <c r="E304" s="29">
        <f>E305-E308</f>
        <v>-25362</v>
      </c>
      <c r="F304" s="215">
        <f>E304/D304*100</f>
        <v>49.72941176470588</v>
      </c>
      <c r="G304" s="29">
        <f>G305-G308</f>
        <v>-1700</v>
      </c>
      <c r="H304" s="29">
        <f>H305-H308</f>
        <v>-52700</v>
      </c>
      <c r="I304" s="215">
        <f>H304/D304*100</f>
        <v>103.33333333333334</v>
      </c>
      <c r="J304" s="29">
        <f>J305-J308</f>
        <v>-51000</v>
      </c>
      <c r="K304" s="215">
        <f>J304/D304*100</f>
        <v>100</v>
      </c>
      <c r="L304" s="240"/>
    </row>
    <row r="305" spans="2:12" ht="15">
      <c r="B305" s="19">
        <v>930000</v>
      </c>
      <c r="C305" s="195" t="s">
        <v>376</v>
      </c>
      <c r="D305" s="20">
        <v>0</v>
      </c>
      <c r="E305" s="20">
        <f>E306+E307</f>
        <v>3149</v>
      </c>
      <c r="F305" s="213"/>
      <c r="G305" s="20">
        <f>G307</f>
        <v>5000</v>
      </c>
      <c r="H305" s="20">
        <f>H307</f>
        <v>5000</v>
      </c>
      <c r="I305" s="213"/>
      <c r="J305" s="20">
        <f>J307</f>
        <v>5000</v>
      </c>
      <c r="K305" s="213"/>
      <c r="L305" s="240"/>
    </row>
    <row r="306" spans="2:12">
      <c r="B306" s="33">
        <v>931000</v>
      </c>
      <c r="C306" s="191" t="s">
        <v>377</v>
      </c>
      <c r="D306" s="25"/>
      <c r="E306" s="25">
        <v>0</v>
      </c>
      <c r="F306" s="214"/>
      <c r="G306" s="25">
        <v>0</v>
      </c>
      <c r="H306" s="25">
        <v>0</v>
      </c>
      <c r="I306" s="214"/>
      <c r="J306" s="25">
        <v>0</v>
      </c>
      <c r="K306" s="214"/>
      <c r="L306" s="240"/>
    </row>
    <row r="307" spans="2:12" ht="28.5">
      <c r="B307" s="33">
        <v>938000</v>
      </c>
      <c r="C307" s="191" t="s">
        <v>378</v>
      </c>
      <c r="D307" s="25"/>
      <c r="E307" s="25">
        <v>3149</v>
      </c>
      <c r="F307" s="214"/>
      <c r="G307" s="25">
        <v>5000</v>
      </c>
      <c r="H307" s="25">
        <v>5000</v>
      </c>
      <c r="I307" s="214"/>
      <c r="J307" s="25">
        <v>5000</v>
      </c>
      <c r="K307" s="214"/>
      <c r="L307" s="240"/>
    </row>
    <row r="308" spans="2:12" ht="15">
      <c r="B308" s="19">
        <v>630000</v>
      </c>
      <c r="C308" s="191" t="s">
        <v>379</v>
      </c>
      <c r="D308" s="20">
        <f>D309+D310</f>
        <v>51000</v>
      </c>
      <c r="E308" s="20">
        <f>E309+E310</f>
        <v>28511</v>
      </c>
      <c r="F308" s="213">
        <f>E308/D308*100</f>
        <v>55.903921568627446</v>
      </c>
      <c r="G308" s="20">
        <f>G309+G310</f>
        <v>6700</v>
      </c>
      <c r="H308" s="20">
        <f>H309+H310</f>
        <v>57700</v>
      </c>
      <c r="I308" s="213">
        <f>H308/D308*100</f>
        <v>113.13725490196079</v>
      </c>
      <c r="J308" s="20">
        <f>J309+J310</f>
        <v>56000</v>
      </c>
      <c r="K308" s="213">
        <f>J308/D308*100</f>
        <v>109.80392156862746</v>
      </c>
      <c r="L308" s="240"/>
    </row>
    <row r="309" spans="2:12">
      <c r="B309" s="33">
        <v>631000</v>
      </c>
      <c r="C309" s="191" t="s">
        <v>380</v>
      </c>
      <c r="D309" s="25">
        <f>D591+D656</f>
        <v>45000</v>
      </c>
      <c r="E309" s="25">
        <f>E591+E656</f>
        <v>27459</v>
      </c>
      <c r="F309" s="214">
        <f>E309/D309*100</f>
        <v>61.019999999999996</v>
      </c>
      <c r="G309" s="25">
        <f>G591+G656</f>
        <v>10100</v>
      </c>
      <c r="H309" s="25">
        <f>H591+H656</f>
        <v>55100</v>
      </c>
      <c r="I309" s="214">
        <f>H309/D309*100</f>
        <v>122.44444444444444</v>
      </c>
      <c r="J309" s="25">
        <f>J591+J656</f>
        <v>40000</v>
      </c>
      <c r="K309" s="214">
        <f>J309/D309*100</f>
        <v>88.888888888888886</v>
      </c>
      <c r="L309" s="240"/>
    </row>
    <row r="310" spans="2:12" ht="28.5">
      <c r="B310" s="52">
        <v>638000</v>
      </c>
      <c r="C310" s="204" t="s">
        <v>381</v>
      </c>
      <c r="D310" s="53">
        <f>D464</f>
        <v>6000</v>
      </c>
      <c r="E310" s="53">
        <f>E464</f>
        <v>1052</v>
      </c>
      <c r="F310" s="224">
        <f>E310/D310*100</f>
        <v>17.533333333333335</v>
      </c>
      <c r="G310" s="53">
        <f>G464</f>
        <v>-3400</v>
      </c>
      <c r="H310" s="53">
        <f>H464</f>
        <v>2600</v>
      </c>
      <c r="I310" s="224">
        <f>H310/D310*100</f>
        <v>43.333333333333336</v>
      </c>
      <c r="J310" s="53">
        <f>J464</f>
        <v>16000</v>
      </c>
      <c r="K310" s="224">
        <f>J310/D310*100</f>
        <v>266.66666666666663</v>
      </c>
      <c r="L310" s="240"/>
    </row>
    <row r="311" spans="2:12">
      <c r="B311" s="146"/>
      <c r="C311" s="96"/>
      <c r="D311" s="25"/>
      <c r="E311" s="25"/>
      <c r="F311" s="214"/>
      <c r="G311" s="25"/>
      <c r="H311" s="25"/>
      <c r="I311" s="214"/>
      <c r="J311" s="25"/>
      <c r="K311" s="214"/>
      <c r="L311" s="240"/>
    </row>
    <row r="312" spans="2:12" ht="10.5" customHeight="1">
      <c r="B312" s="66"/>
      <c r="C312" s="111"/>
      <c r="D312" s="255"/>
      <c r="E312" s="255"/>
      <c r="F312" s="256"/>
      <c r="G312" s="255"/>
      <c r="H312" s="255"/>
      <c r="I312" s="256"/>
      <c r="J312" s="255"/>
      <c r="K312" s="256"/>
      <c r="L312" s="240"/>
    </row>
    <row r="313" spans="2:12" ht="15" customHeight="1">
      <c r="B313" s="84" t="s">
        <v>316</v>
      </c>
      <c r="C313" s="22" t="s">
        <v>392</v>
      </c>
      <c r="D313" s="20">
        <v>0</v>
      </c>
      <c r="E313" s="20">
        <v>0</v>
      </c>
      <c r="F313" s="213"/>
      <c r="G313" s="20">
        <v>0</v>
      </c>
      <c r="H313" s="20">
        <v>0</v>
      </c>
      <c r="I313" s="213"/>
      <c r="J313" s="20">
        <v>0</v>
      </c>
      <c r="K313" s="213"/>
      <c r="L313" s="240"/>
    </row>
    <row r="314" spans="2:12" ht="9.75" customHeight="1">
      <c r="B314" s="17"/>
      <c r="C314" s="52"/>
      <c r="D314" s="257"/>
      <c r="E314" s="257"/>
      <c r="F314" s="258"/>
      <c r="G314" s="257"/>
      <c r="H314" s="257"/>
      <c r="I314" s="258"/>
      <c r="K314" s="258"/>
      <c r="L314" s="240"/>
    </row>
    <row r="315" spans="2:12">
      <c r="B315" s="110"/>
      <c r="C315" s="21"/>
      <c r="D315" s="255"/>
      <c r="E315" s="255"/>
      <c r="F315" s="256"/>
      <c r="G315" s="255"/>
      <c r="H315" s="255"/>
      <c r="I315" s="256"/>
      <c r="K315" s="256"/>
      <c r="L315" s="240"/>
    </row>
    <row r="316" spans="2:12" ht="15">
      <c r="B316" s="181" t="s">
        <v>252</v>
      </c>
      <c r="C316" s="172" t="s">
        <v>344</v>
      </c>
      <c r="D316" s="259"/>
      <c r="E316" s="259"/>
      <c r="F316" s="248"/>
      <c r="G316" s="259"/>
      <c r="H316" s="259"/>
      <c r="I316" s="248"/>
      <c r="K316" s="248"/>
      <c r="L316" s="240"/>
    </row>
    <row r="317" spans="2:12" ht="18.75" customHeight="1">
      <c r="B317" s="181" t="s">
        <v>253</v>
      </c>
      <c r="C317" s="172" t="s">
        <v>345</v>
      </c>
      <c r="D317" s="259"/>
      <c r="E317" s="259"/>
      <c r="F317" s="248"/>
      <c r="G317" s="259"/>
      <c r="H317" s="259"/>
      <c r="I317" s="248"/>
      <c r="K317" s="248"/>
      <c r="L317" s="240"/>
    </row>
    <row r="318" spans="2:12">
      <c r="B318" s="52"/>
      <c r="C318" s="75"/>
      <c r="D318" s="257"/>
      <c r="E318" s="257"/>
      <c r="F318" s="258"/>
      <c r="G318" s="257"/>
      <c r="H318" s="257"/>
      <c r="I318" s="258"/>
      <c r="K318" s="258"/>
      <c r="L318" s="240"/>
    </row>
    <row r="319" spans="2:12">
      <c r="B319" s="66"/>
      <c r="C319" s="79"/>
      <c r="D319" s="55"/>
      <c r="E319" s="55"/>
      <c r="F319" s="214"/>
      <c r="G319" s="55"/>
      <c r="H319" s="55"/>
      <c r="I319" s="214"/>
      <c r="K319" s="214"/>
      <c r="L319" s="240"/>
    </row>
    <row r="320" spans="2:12" ht="15">
      <c r="B320" s="80"/>
      <c r="C320" s="81" t="s">
        <v>320</v>
      </c>
      <c r="D320" s="25"/>
      <c r="E320" s="25"/>
      <c r="F320" s="214"/>
      <c r="G320" s="25"/>
      <c r="H320" s="25"/>
      <c r="I320" s="214"/>
      <c r="K320" s="214"/>
      <c r="L320" s="240"/>
    </row>
    <row r="321" spans="1:12" ht="15">
      <c r="B321" s="84"/>
      <c r="C321" s="44" t="s">
        <v>321</v>
      </c>
      <c r="D321" s="25"/>
      <c r="E321" s="25"/>
      <c r="F321" s="214"/>
      <c r="G321" s="25"/>
      <c r="H321" s="25"/>
      <c r="I321" s="214"/>
      <c r="K321" s="214"/>
      <c r="L321" s="240"/>
    </row>
    <row r="322" spans="1:12" ht="15">
      <c r="B322" s="84"/>
      <c r="C322" s="22"/>
      <c r="D322" s="25"/>
      <c r="E322" s="25"/>
      <c r="F322" s="214"/>
      <c r="G322" s="25"/>
      <c r="H322" s="25"/>
      <c r="I322" s="214"/>
      <c r="K322" s="214"/>
      <c r="L322" s="240"/>
    </row>
    <row r="323" spans="1:12" ht="15">
      <c r="B323" s="85">
        <v>412900</v>
      </c>
      <c r="C323" s="86" t="s">
        <v>112</v>
      </c>
      <c r="D323" s="237">
        <f>D325+D329</f>
        <v>193400</v>
      </c>
      <c r="E323" s="237">
        <f>E325+E329</f>
        <v>96211</v>
      </c>
      <c r="F323" s="238">
        <f>E323/D323*100</f>
        <v>49.747156153050668</v>
      </c>
      <c r="G323" s="237">
        <f>G325+G329</f>
        <v>4100</v>
      </c>
      <c r="H323" s="237">
        <f>H325+H329</f>
        <v>197500</v>
      </c>
      <c r="I323" s="238">
        <f>H323/D323*100</f>
        <v>102.11995863495346</v>
      </c>
      <c r="J323" s="237">
        <f>J325+J329</f>
        <v>200000</v>
      </c>
      <c r="K323" s="238">
        <f>J323/D323*100</f>
        <v>103.41261633919339</v>
      </c>
      <c r="L323" s="240"/>
    </row>
    <row r="324" spans="1:12" ht="15">
      <c r="B324" s="85"/>
      <c r="C324" s="86"/>
      <c r="D324" s="242"/>
      <c r="E324" s="242"/>
      <c r="F324" s="248"/>
      <c r="G324" s="242"/>
      <c r="H324" s="242"/>
      <c r="I324" s="248"/>
      <c r="J324" s="242"/>
      <c r="K324" s="248"/>
      <c r="L324" s="240"/>
    </row>
    <row r="325" spans="1:12" ht="15">
      <c r="B325" s="85">
        <v>412935</v>
      </c>
      <c r="C325" s="86" t="s">
        <v>113</v>
      </c>
      <c r="D325" s="237">
        <f>D326+D327</f>
        <v>181100</v>
      </c>
      <c r="E325" s="237">
        <f>E326+E327</f>
        <v>94140</v>
      </c>
      <c r="F325" s="238">
        <f>E325/D325*100</f>
        <v>51.982330204307011</v>
      </c>
      <c r="G325" s="237">
        <f>G326+G327</f>
        <v>7900</v>
      </c>
      <c r="H325" s="237">
        <f>H326+H327</f>
        <v>189000</v>
      </c>
      <c r="I325" s="238">
        <f>H325/D325*100</f>
        <v>104.36223081170624</v>
      </c>
      <c r="J325" s="237">
        <f>J326+J327</f>
        <v>189000</v>
      </c>
      <c r="K325" s="238">
        <f>J325/D325*100</f>
        <v>104.36223081170624</v>
      </c>
      <c r="L325" s="240"/>
    </row>
    <row r="326" spans="1:12">
      <c r="B326" s="87">
        <v>412935</v>
      </c>
      <c r="C326" s="23" t="s">
        <v>114</v>
      </c>
      <c r="D326" s="260">
        <v>109600</v>
      </c>
      <c r="E326" s="260">
        <v>63590</v>
      </c>
      <c r="F326" s="261">
        <f>E326/D326*100</f>
        <v>58.020072992700733</v>
      </c>
      <c r="G326" s="260">
        <f>H326-D326</f>
        <v>11400</v>
      </c>
      <c r="H326" s="260">
        <v>121000</v>
      </c>
      <c r="I326" s="261">
        <f>H326/D326*100</f>
        <v>110.40145985401459</v>
      </c>
      <c r="J326" s="260">
        <v>115000</v>
      </c>
      <c r="K326" s="261">
        <f>J326/D326*100</f>
        <v>104.92700729927007</v>
      </c>
      <c r="L326" s="240"/>
    </row>
    <row r="327" spans="1:12">
      <c r="B327" s="87">
        <v>412935</v>
      </c>
      <c r="C327" s="23" t="s">
        <v>115</v>
      </c>
      <c r="D327" s="242">
        <v>71500</v>
      </c>
      <c r="E327" s="242">
        <v>30550</v>
      </c>
      <c r="F327" s="248">
        <f>E327/D327*100</f>
        <v>42.727272727272727</v>
      </c>
      <c r="G327" s="242">
        <f>H327-D327</f>
        <v>-3500</v>
      </c>
      <c r="H327" s="242">
        <v>68000</v>
      </c>
      <c r="I327" s="248">
        <f>H327/D327*100</f>
        <v>95.104895104895107</v>
      </c>
      <c r="J327" s="242">
        <v>74000</v>
      </c>
      <c r="K327" s="248">
        <f>J327/D327*100</f>
        <v>103.49650349650349</v>
      </c>
      <c r="L327" s="240"/>
    </row>
    <row r="328" spans="1:12">
      <c r="B328" s="87"/>
      <c r="C328" s="23"/>
      <c r="D328" s="242"/>
      <c r="E328" s="242"/>
      <c r="F328" s="248"/>
      <c r="G328" s="242"/>
      <c r="H328" s="242"/>
      <c r="I328" s="248"/>
      <c r="J328" s="242"/>
      <c r="K328" s="248"/>
      <c r="L328" s="240"/>
    </row>
    <row r="329" spans="1:12" ht="15">
      <c r="B329" s="85">
        <v>412934</v>
      </c>
      <c r="C329" s="86" t="s">
        <v>116</v>
      </c>
      <c r="D329" s="237">
        <f>D330+D331</f>
        <v>12300</v>
      </c>
      <c r="E329" s="237">
        <f>E330+E331</f>
        <v>2071</v>
      </c>
      <c r="F329" s="238">
        <f>E329/D329*100</f>
        <v>16.837398373983739</v>
      </c>
      <c r="G329" s="237">
        <f>G330+G331</f>
        <v>-3800</v>
      </c>
      <c r="H329" s="237">
        <f>H330+H331</f>
        <v>8500</v>
      </c>
      <c r="I329" s="238">
        <f>H329/D329*100</f>
        <v>69.105691056910572</v>
      </c>
      <c r="J329" s="237">
        <f>J330+J331</f>
        <v>11000</v>
      </c>
      <c r="K329" s="238">
        <f t="shared" ref="K329:K392" si="14">J329/D329*100</f>
        <v>89.430894308943081</v>
      </c>
      <c r="L329" s="240"/>
    </row>
    <row r="330" spans="1:12">
      <c r="B330" s="87">
        <v>412934</v>
      </c>
      <c r="C330" s="23" t="s">
        <v>117</v>
      </c>
      <c r="D330" s="260">
        <v>7370</v>
      </c>
      <c r="E330" s="260">
        <v>1090</v>
      </c>
      <c r="F330" s="261">
        <f>E330/D330*100</f>
        <v>14.789687924016281</v>
      </c>
      <c r="G330" s="260">
        <f>H330-D330</f>
        <v>-2370</v>
      </c>
      <c r="H330" s="260">
        <v>5000</v>
      </c>
      <c r="I330" s="261">
        <f>H330/D330*100</f>
        <v>67.84260515603799</v>
      </c>
      <c r="J330" s="260">
        <v>6500</v>
      </c>
      <c r="K330" s="261">
        <f t="shared" si="14"/>
        <v>88.19538670284939</v>
      </c>
      <c r="L330" s="240"/>
    </row>
    <row r="331" spans="1:12">
      <c r="B331" s="87">
        <v>412934</v>
      </c>
      <c r="C331" s="23" t="s">
        <v>118</v>
      </c>
      <c r="D331" s="242">
        <v>4930</v>
      </c>
      <c r="E331" s="242">
        <v>981</v>
      </c>
      <c r="F331" s="248">
        <f t="shared" ref="F331:F396" si="15">E331/D331*100</f>
        <v>19.898580121703855</v>
      </c>
      <c r="G331" s="242">
        <f>H331-D331</f>
        <v>-1430</v>
      </c>
      <c r="H331" s="242">
        <v>3500</v>
      </c>
      <c r="I331" s="248">
        <f>H331/D331*100</f>
        <v>70.993914807302232</v>
      </c>
      <c r="J331" s="242">
        <v>4500</v>
      </c>
      <c r="K331" s="248">
        <f t="shared" si="14"/>
        <v>91.277890466531446</v>
      </c>
      <c r="L331" s="240"/>
    </row>
    <row r="332" spans="1:12">
      <c r="B332" s="87"/>
      <c r="C332" s="23"/>
      <c r="D332" s="242"/>
      <c r="E332" s="242"/>
      <c r="F332" s="248"/>
      <c r="G332" s="242"/>
      <c r="H332" s="242"/>
      <c r="I332" s="248"/>
      <c r="J332" s="242"/>
      <c r="K332" s="248"/>
      <c r="L332" s="240"/>
    </row>
    <row r="333" spans="1:12" s="2" customFormat="1" ht="15">
      <c r="A333" s="6"/>
      <c r="B333" s="84">
        <v>412934</v>
      </c>
      <c r="C333" s="22" t="s">
        <v>347</v>
      </c>
      <c r="D333" s="20">
        <f>SUM(D334:D335)</f>
        <v>3500</v>
      </c>
      <c r="E333" s="20">
        <f>SUM(E334:E335)</f>
        <v>332</v>
      </c>
      <c r="F333" s="213">
        <f t="shared" si="15"/>
        <v>9.4857142857142858</v>
      </c>
      <c r="G333" s="20">
        <f>SUM(G334:G335)</f>
        <v>0</v>
      </c>
      <c r="H333" s="20">
        <f>SUM(H334:H335)</f>
        <v>3500</v>
      </c>
      <c r="I333" s="213">
        <f>H333/D333*100</f>
        <v>100</v>
      </c>
      <c r="J333" s="20">
        <f>SUM(J334:J335)</f>
        <v>3500</v>
      </c>
      <c r="K333" s="213">
        <f t="shared" si="14"/>
        <v>100</v>
      </c>
      <c r="L333" s="240"/>
    </row>
    <row r="334" spans="1:12" s="2" customFormat="1" ht="15">
      <c r="A334" s="6"/>
      <c r="B334" s="88">
        <v>412934</v>
      </c>
      <c r="C334" s="23" t="s">
        <v>348</v>
      </c>
      <c r="D334" s="25">
        <v>2100</v>
      </c>
      <c r="E334" s="25">
        <v>200</v>
      </c>
      <c r="F334" s="214">
        <f t="shared" si="15"/>
        <v>9.5238095238095237</v>
      </c>
      <c r="G334" s="25">
        <f>H334-D334</f>
        <v>0</v>
      </c>
      <c r="H334" s="25">
        <v>2100</v>
      </c>
      <c r="I334" s="214">
        <f>H334/D334*100</f>
        <v>100</v>
      </c>
      <c r="J334" s="25">
        <v>2100</v>
      </c>
      <c r="K334" s="214">
        <f t="shared" si="14"/>
        <v>100</v>
      </c>
      <c r="L334" s="240"/>
    </row>
    <row r="335" spans="1:12" s="2" customFormat="1" ht="15">
      <c r="A335" s="6"/>
      <c r="B335" s="88">
        <v>412934</v>
      </c>
      <c r="C335" s="23" t="s">
        <v>349</v>
      </c>
      <c r="D335" s="25">
        <v>1400</v>
      </c>
      <c r="E335" s="25">
        <v>132</v>
      </c>
      <c r="F335" s="214">
        <f t="shared" si="15"/>
        <v>9.4285714285714288</v>
      </c>
      <c r="G335" s="25">
        <f>H335-D335</f>
        <v>0</v>
      </c>
      <c r="H335" s="25">
        <v>1400</v>
      </c>
      <c r="I335" s="214">
        <f>H335/D335*100</f>
        <v>100</v>
      </c>
      <c r="J335" s="25">
        <v>1400</v>
      </c>
      <c r="K335" s="214">
        <f t="shared" si="14"/>
        <v>100</v>
      </c>
      <c r="L335" s="240"/>
    </row>
    <row r="336" spans="1:12">
      <c r="B336" s="87"/>
      <c r="C336" s="23"/>
      <c r="D336" s="242"/>
      <c r="E336" s="242"/>
      <c r="F336" s="248"/>
      <c r="G336" s="242"/>
      <c r="H336" s="242"/>
      <c r="I336" s="248"/>
      <c r="J336" s="242"/>
      <c r="K336" s="248"/>
      <c r="L336" s="240"/>
    </row>
    <row r="337" spans="2:12" ht="15">
      <c r="B337" s="84">
        <v>412934</v>
      </c>
      <c r="C337" s="22" t="s">
        <v>280</v>
      </c>
      <c r="D337" s="20">
        <f>D338+D339</f>
        <v>27500</v>
      </c>
      <c r="E337" s="20">
        <f>E338+E339</f>
        <v>7960</v>
      </c>
      <c r="F337" s="213">
        <f t="shared" si="15"/>
        <v>28.945454545454545</v>
      </c>
      <c r="G337" s="20">
        <f>G338+G339</f>
        <v>0</v>
      </c>
      <c r="H337" s="20">
        <f>H338+H339</f>
        <v>27500</v>
      </c>
      <c r="I337" s="213">
        <f>H337/D337*100</f>
        <v>100</v>
      </c>
      <c r="J337" s="20">
        <f>J338+J339</f>
        <v>9500</v>
      </c>
      <c r="K337" s="213">
        <f t="shared" si="14"/>
        <v>34.545454545454547</v>
      </c>
      <c r="L337" s="240"/>
    </row>
    <row r="338" spans="2:12">
      <c r="B338" s="88">
        <v>412934</v>
      </c>
      <c r="C338" s="26" t="s">
        <v>350</v>
      </c>
      <c r="D338" s="25">
        <v>19200</v>
      </c>
      <c r="E338" s="25">
        <v>7960</v>
      </c>
      <c r="F338" s="214">
        <f t="shared" si="15"/>
        <v>41.458333333333336</v>
      </c>
      <c r="G338" s="25">
        <f>H338-D338</f>
        <v>0</v>
      </c>
      <c r="H338" s="25">
        <v>19200</v>
      </c>
      <c r="I338" s="214">
        <f>H338/D338*100</f>
        <v>100</v>
      </c>
      <c r="J338" s="25">
        <v>9500</v>
      </c>
      <c r="K338" s="214">
        <f t="shared" si="14"/>
        <v>49.479166666666671</v>
      </c>
      <c r="L338" s="240"/>
    </row>
    <row r="339" spans="2:12">
      <c r="B339" s="206">
        <v>412900</v>
      </c>
      <c r="C339" s="207" t="s">
        <v>432</v>
      </c>
      <c r="D339" s="25">
        <v>8300</v>
      </c>
      <c r="E339" s="25">
        <v>0</v>
      </c>
      <c r="F339" s="214">
        <f t="shared" si="15"/>
        <v>0</v>
      </c>
      <c r="G339" s="25">
        <f>H339-D339</f>
        <v>0</v>
      </c>
      <c r="H339" s="25">
        <v>8300</v>
      </c>
      <c r="I339" s="214">
        <f>H339/D339*100</f>
        <v>100</v>
      </c>
      <c r="J339" s="25">
        <v>0</v>
      </c>
      <c r="K339" s="214">
        <f t="shared" si="14"/>
        <v>0</v>
      </c>
      <c r="L339" s="240"/>
    </row>
    <row r="340" spans="2:12">
      <c r="B340" s="87"/>
      <c r="C340" s="23"/>
      <c r="D340" s="242"/>
      <c r="E340" s="242"/>
      <c r="F340" s="248"/>
      <c r="G340" s="242"/>
      <c r="H340" s="242"/>
      <c r="I340" s="248"/>
      <c r="J340" s="242"/>
      <c r="K340" s="248"/>
      <c r="L340" s="240"/>
    </row>
    <row r="341" spans="2:12" ht="15">
      <c r="B341" s="85">
        <v>415200</v>
      </c>
      <c r="C341" s="89" t="s">
        <v>119</v>
      </c>
      <c r="D341" s="237">
        <f>SUM(D342:D342)</f>
        <v>8000</v>
      </c>
      <c r="E341" s="237">
        <f>SUM(E342:E342)</f>
        <v>0</v>
      </c>
      <c r="F341" s="238">
        <f t="shared" si="15"/>
        <v>0</v>
      </c>
      <c r="G341" s="237">
        <f>SUM(G342:G342)</f>
        <v>0</v>
      </c>
      <c r="H341" s="237">
        <f>SUM(H342:H342)</f>
        <v>8000</v>
      </c>
      <c r="I341" s="238">
        <f>H341/D341*100</f>
        <v>100</v>
      </c>
      <c r="J341" s="237">
        <f>SUM(J342:J342)</f>
        <v>8000</v>
      </c>
      <c r="K341" s="238">
        <f t="shared" si="14"/>
        <v>100</v>
      </c>
      <c r="L341" s="240"/>
    </row>
    <row r="342" spans="2:12">
      <c r="B342" s="87">
        <v>415211</v>
      </c>
      <c r="C342" s="23" t="s">
        <v>120</v>
      </c>
      <c r="D342" s="242">
        <v>8000</v>
      </c>
      <c r="E342" s="242">
        <v>0</v>
      </c>
      <c r="F342" s="248">
        <f t="shared" si="15"/>
        <v>0</v>
      </c>
      <c r="G342" s="242">
        <f>H342-D342</f>
        <v>0</v>
      </c>
      <c r="H342" s="242">
        <v>8000</v>
      </c>
      <c r="I342" s="248">
        <f>H342/D342*100</f>
        <v>100</v>
      </c>
      <c r="J342" s="242">
        <v>8000</v>
      </c>
      <c r="K342" s="248">
        <f t="shared" si="14"/>
        <v>100</v>
      </c>
      <c r="L342" s="240"/>
    </row>
    <row r="343" spans="2:12" ht="15">
      <c r="B343" s="90"/>
      <c r="C343" s="52"/>
      <c r="D343" s="242"/>
      <c r="E343" s="242"/>
      <c r="F343" s="248"/>
      <c r="G343" s="242"/>
      <c r="H343" s="242"/>
      <c r="I343" s="248"/>
      <c r="J343" s="242"/>
      <c r="K343" s="248"/>
      <c r="L343" s="240"/>
    </row>
    <row r="344" spans="2:12" ht="15">
      <c r="B344" s="91"/>
      <c r="C344" s="92" t="s">
        <v>121</v>
      </c>
      <c r="D344" s="262">
        <f>SUM(D325+D329+D333+D341+D337)</f>
        <v>232400</v>
      </c>
      <c r="E344" s="262">
        <f>SUM(E325+E329+E333+E341+E337)</f>
        <v>104503</v>
      </c>
      <c r="F344" s="263">
        <f t="shared" si="15"/>
        <v>44.966867469879517</v>
      </c>
      <c r="G344" s="262">
        <f>SUM(G325+G329+G333+G341+G337)</f>
        <v>4100</v>
      </c>
      <c r="H344" s="262">
        <f>SUM(H325+H329+H333+H341+H337)</f>
        <v>236500</v>
      </c>
      <c r="I344" s="263">
        <f>H344/D344*100</f>
        <v>101.76419965576594</v>
      </c>
      <c r="J344" s="262">
        <f>SUM(J325+J329+J333+J341+J337)</f>
        <v>221000</v>
      </c>
      <c r="K344" s="263">
        <f t="shared" si="14"/>
        <v>95.094664371772808</v>
      </c>
      <c r="L344" s="240"/>
    </row>
    <row r="345" spans="2:12" ht="15">
      <c r="B345" s="185"/>
      <c r="C345" s="93"/>
      <c r="D345" s="242"/>
      <c r="E345" s="242"/>
      <c r="F345" s="248"/>
      <c r="G345" s="242"/>
      <c r="H345" s="242"/>
      <c r="I345" s="248"/>
      <c r="J345" s="264"/>
      <c r="K345" s="248"/>
      <c r="L345" s="240"/>
    </row>
    <row r="346" spans="2:12" ht="15">
      <c r="B346" s="94"/>
      <c r="C346" s="81" t="s">
        <v>322</v>
      </c>
      <c r="D346" s="242"/>
      <c r="E346" s="242"/>
      <c r="F346" s="248"/>
      <c r="G346" s="242"/>
      <c r="H346" s="242"/>
      <c r="I346" s="248"/>
      <c r="J346" s="264"/>
      <c r="K346" s="248"/>
      <c r="L346" s="240"/>
    </row>
    <row r="347" spans="2:12">
      <c r="B347" s="94"/>
      <c r="C347" s="169" t="s">
        <v>122</v>
      </c>
      <c r="D347" s="242"/>
      <c r="E347" s="242"/>
      <c r="F347" s="248"/>
      <c r="G347" s="242"/>
      <c r="H347" s="242"/>
      <c r="I347" s="248"/>
      <c r="J347" s="264"/>
      <c r="K347" s="248"/>
      <c r="L347" s="240"/>
    </row>
    <row r="348" spans="2:12">
      <c r="B348" s="87"/>
      <c r="C348" s="23"/>
      <c r="D348" s="242"/>
      <c r="E348" s="242"/>
      <c r="F348" s="248"/>
      <c r="G348" s="242"/>
      <c r="H348" s="242"/>
      <c r="I348" s="248"/>
      <c r="J348" s="264"/>
      <c r="K348" s="248"/>
      <c r="L348" s="240"/>
    </row>
    <row r="349" spans="2:12">
      <c r="B349" s="87">
        <v>415229</v>
      </c>
      <c r="C349" s="96" t="s">
        <v>123</v>
      </c>
      <c r="D349" s="242">
        <v>0</v>
      </c>
      <c r="E349" s="242"/>
      <c r="F349" s="248"/>
      <c r="G349" s="242">
        <f>H349-D349</f>
        <v>12000</v>
      </c>
      <c r="H349" s="242">
        <v>12000</v>
      </c>
      <c r="I349" s="248"/>
      <c r="J349" s="242">
        <v>12000</v>
      </c>
      <c r="K349" s="248"/>
      <c r="L349" s="240"/>
    </row>
    <row r="350" spans="2:12">
      <c r="B350" s="97">
        <v>416129</v>
      </c>
      <c r="C350" s="96" t="s">
        <v>123</v>
      </c>
      <c r="D350" s="242">
        <v>12000</v>
      </c>
      <c r="E350" s="242">
        <v>3480</v>
      </c>
      <c r="F350" s="248">
        <f t="shared" si="15"/>
        <v>28.999999999999996</v>
      </c>
      <c r="G350" s="242">
        <f>H350-D350</f>
        <v>-12000</v>
      </c>
      <c r="H350" s="242">
        <v>0</v>
      </c>
      <c r="I350" s="248">
        <f t="shared" ref="I350:I410" si="16">H350/D350*100</f>
        <v>0</v>
      </c>
      <c r="J350" s="237"/>
      <c r="K350" s="248">
        <f t="shared" si="14"/>
        <v>0</v>
      </c>
      <c r="L350" s="240"/>
    </row>
    <row r="351" spans="2:12">
      <c r="B351" s="34"/>
      <c r="C351" s="98"/>
      <c r="D351" s="237"/>
      <c r="E351" s="237"/>
      <c r="F351" s="238"/>
      <c r="G351" s="237"/>
      <c r="H351" s="237"/>
      <c r="I351" s="238"/>
      <c r="K351" s="238"/>
      <c r="L351" s="240"/>
    </row>
    <row r="352" spans="2:12" ht="15">
      <c r="B352" s="99"/>
      <c r="C352" s="100" t="s">
        <v>124</v>
      </c>
      <c r="D352" s="101">
        <f>SUM(D348:D350)</f>
        <v>12000</v>
      </c>
      <c r="E352" s="101">
        <f>SUM(E348:E350)</f>
        <v>3480</v>
      </c>
      <c r="F352" s="230">
        <f t="shared" si="15"/>
        <v>28.999999999999996</v>
      </c>
      <c r="G352" s="101">
        <f>SUM(G348:G350)</f>
        <v>0</v>
      </c>
      <c r="H352" s="101">
        <f>SUM(H348:H350)</f>
        <v>12000</v>
      </c>
      <c r="I352" s="230">
        <f t="shared" si="16"/>
        <v>100</v>
      </c>
      <c r="J352" s="101">
        <f>SUM(J348:J349)</f>
        <v>12000</v>
      </c>
      <c r="K352" s="230">
        <f t="shared" si="14"/>
        <v>100</v>
      </c>
      <c r="L352" s="240"/>
    </row>
    <row r="353" spans="2:12" ht="9.75" customHeight="1">
      <c r="B353" s="48"/>
      <c r="C353" s="102"/>
      <c r="D353" s="242"/>
      <c r="E353" s="242"/>
      <c r="F353" s="248"/>
      <c r="G353" s="242"/>
      <c r="H353" s="242"/>
      <c r="I353" s="248"/>
      <c r="J353" s="264"/>
      <c r="K353" s="248"/>
      <c r="L353" s="240"/>
    </row>
    <row r="354" spans="2:12" ht="13.5" customHeight="1">
      <c r="B354" s="15"/>
      <c r="C354" s="22"/>
      <c r="D354" s="242"/>
      <c r="E354" s="242"/>
      <c r="F354" s="248"/>
      <c r="G354" s="242"/>
      <c r="H354" s="242"/>
      <c r="I354" s="248"/>
      <c r="J354" s="264"/>
      <c r="K354" s="248"/>
      <c r="L354" s="240"/>
    </row>
    <row r="355" spans="2:12" ht="13.5" customHeight="1">
      <c r="B355" s="94"/>
      <c r="C355" s="81" t="s">
        <v>450</v>
      </c>
      <c r="D355" s="242"/>
      <c r="E355" s="242"/>
      <c r="F355" s="248"/>
      <c r="G355" s="242"/>
      <c r="H355" s="242"/>
      <c r="I355" s="248"/>
      <c r="J355" s="264"/>
      <c r="K355" s="248"/>
      <c r="L355" s="240"/>
    </row>
    <row r="356" spans="2:12" ht="13.5" customHeight="1">
      <c r="B356" s="94"/>
      <c r="C356" s="169" t="s">
        <v>440</v>
      </c>
      <c r="D356" s="242"/>
      <c r="E356" s="242"/>
      <c r="F356" s="248"/>
      <c r="G356" s="242"/>
      <c r="H356" s="242"/>
      <c r="I356" s="248"/>
      <c r="J356" s="264"/>
      <c r="K356" s="248"/>
      <c r="L356" s="240"/>
    </row>
    <row r="357" spans="2:12" ht="13.5" customHeight="1">
      <c r="B357" s="94"/>
      <c r="C357" s="169"/>
      <c r="D357" s="242"/>
      <c r="E357" s="242"/>
      <c r="F357" s="248"/>
      <c r="G357" s="242"/>
      <c r="H357" s="242"/>
      <c r="I357" s="248"/>
      <c r="K357" s="248"/>
      <c r="L357" s="240"/>
    </row>
    <row r="358" spans="2:12" ht="13.5" customHeight="1">
      <c r="B358" s="87">
        <v>412530</v>
      </c>
      <c r="C358" s="23" t="s">
        <v>452</v>
      </c>
      <c r="D358" s="242">
        <v>3500</v>
      </c>
      <c r="E358" s="242">
        <v>0</v>
      </c>
      <c r="F358" s="248">
        <f t="shared" si="15"/>
        <v>0</v>
      </c>
      <c r="G358" s="242">
        <f>H358-D358</f>
        <v>0</v>
      </c>
      <c r="H358" s="242">
        <v>3500</v>
      </c>
      <c r="I358" s="248">
        <f t="shared" si="16"/>
        <v>100</v>
      </c>
      <c r="J358" s="242">
        <v>3500</v>
      </c>
      <c r="K358" s="248">
        <f t="shared" si="14"/>
        <v>100</v>
      </c>
      <c r="L358" s="240"/>
    </row>
    <row r="359" spans="2:12" ht="13.5" customHeight="1">
      <c r="B359" s="87">
        <v>412630</v>
      </c>
      <c r="C359" s="23" t="s">
        <v>142</v>
      </c>
      <c r="D359" s="242">
        <v>0</v>
      </c>
      <c r="E359" s="242"/>
      <c r="F359" s="248"/>
      <c r="G359" s="242">
        <f>H359-D359</f>
        <v>5000</v>
      </c>
      <c r="H359" s="242">
        <v>5000</v>
      </c>
      <c r="I359" s="248"/>
      <c r="J359" s="242">
        <v>5000</v>
      </c>
      <c r="K359" s="248"/>
      <c r="L359" s="240"/>
    </row>
    <row r="360" spans="2:12" ht="13.5" customHeight="1">
      <c r="B360" s="87">
        <v>412720</v>
      </c>
      <c r="C360" s="23" t="s">
        <v>457</v>
      </c>
      <c r="D360" s="242">
        <v>1500</v>
      </c>
      <c r="E360" s="242">
        <v>986</v>
      </c>
      <c r="F360" s="248">
        <f t="shared" si="15"/>
        <v>65.733333333333334</v>
      </c>
      <c r="G360" s="242">
        <f>H360-D360</f>
        <v>0</v>
      </c>
      <c r="H360" s="242">
        <v>1500</v>
      </c>
      <c r="I360" s="248">
        <f t="shared" si="16"/>
        <v>100</v>
      </c>
      <c r="J360" s="242">
        <v>1500</v>
      </c>
      <c r="K360" s="248">
        <f t="shared" si="14"/>
        <v>100</v>
      </c>
      <c r="L360" s="240"/>
    </row>
    <row r="361" spans="2:12" ht="13.5" customHeight="1">
      <c r="B361" s="87">
        <v>412992</v>
      </c>
      <c r="C361" s="23" t="s">
        <v>442</v>
      </c>
      <c r="D361" s="242">
        <v>2000</v>
      </c>
      <c r="E361" s="242">
        <v>0</v>
      </c>
      <c r="F361" s="248">
        <f t="shared" si="15"/>
        <v>0</v>
      </c>
      <c r="G361" s="242">
        <f>H361-D361</f>
        <v>0</v>
      </c>
      <c r="H361" s="242">
        <v>2000</v>
      </c>
      <c r="I361" s="248">
        <f t="shared" si="16"/>
        <v>100</v>
      </c>
      <c r="J361" s="242">
        <v>2000</v>
      </c>
      <c r="K361" s="248">
        <f t="shared" si="14"/>
        <v>100</v>
      </c>
      <c r="L361" s="240"/>
    </row>
    <row r="362" spans="2:12" ht="13.5" customHeight="1">
      <c r="B362" s="87">
        <v>511300</v>
      </c>
      <c r="C362" s="23" t="s">
        <v>443</v>
      </c>
      <c r="D362" s="242">
        <v>20000</v>
      </c>
      <c r="E362" s="242">
        <v>0</v>
      </c>
      <c r="F362" s="248">
        <f t="shared" si="15"/>
        <v>0</v>
      </c>
      <c r="G362" s="242">
        <f>H362-D362</f>
        <v>-5000</v>
      </c>
      <c r="H362" s="242">
        <v>15000</v>
      </c>
      <c r="I362" s="248">
        <f t="shared" si="16"/>
        <v>75</v>
      </c>
      <c r="J362" s="242">
        <v>20000</v>
      </c>
      <c r="K362" s="248">
        <f t="shared" si="14"/>
        <v>100</v>
      </c>
      <c r="L362" s="240"/>
    </row>
    <row r="363" spans="2:12" ht="13.5" customHeight="1">
      <c r="B363" s="34"/>
      <c r="C363" s="98"/>
      <c r="D363" s="237"/>
      <c r="E363" s="237"/>
      <c r="F363" s="238"/>
      <c r="G363" s="237"/>
      <c r="H363" s="237"/>
      <c r="I363" s="238"/>
      <c r="J363" s="237"/>
      <c r="K363" s="238"/>
      <c r="L363" s="240"/>
    </row>
    <row r="364" spans="2:12" ht="13.5" customHeight="1">
      <c r="B364" s="99"/>
      <c r="C364" s="100" t="s">
        <v>441</v>
      </c>
      <c r="D364" s="101">
        <f>SUM(D358:D362)</f>
        <v>27000</v>
      </c>
      <c r="E364" s="101">
        <f>SUM(E358:E362)</f>
        <v>986</v>
      </c>
      <c r="F364" s="230">
        <f t="shared" si="15"/>
        <v>3.6518518518518519</v>
      </c>
      <c r="G364" s="101">
        <f>SUM(G358:G362)</f>
        <v>0</v>
      </c>
      <c r="H364" s="101">
        <f>SUM(H358:H362)</f>
        <v>27000</v>
      </c>
      <c r="I364" s="230">
        <f t="shared" si="16"/>
        <v>100</v>
      </c>
      <c r="J364" s="101">
        <f>SUM(J358:J362)</f>
        <v>32000</v>
      </c>
      <c r="K364" s="230">
        <f t="shared" si="14"/>
        <v>118.5185185185185</v>
      </c>
      <c r="L364" s="240"/>
    </row>
    <row r="365" spans="2:12" ht="13.5" customHeight="1">
      <c r="B365" s="15"/>
      <c r="C365" s="22"/>
      <c r="D365" s="242"/>
      <c r="E365" s="242"/>
      <c r="F365" s="248"/>
      <c r="G365" s="242"/>
      <c r="H365" s="242"/>
      <c r="I365" s="248"/>
      <c r="J365" s="264"/>
      <c r="K365" s="248"/>
      <c r="L365" s="240"/>
    </row>
    <row r="366" spans="2:12" ht="13.5" customHeight="1">
      <c r="B366" s="15"/>
      <c r="C366" s="22"/>
      <c r="D366" s="242"/>
      <c r="E366" s="242"/>
      <c r="F366" s="248"/>
      <c r="G366" s="242"/>
      <c r="H366" s="242"/>
      <c r="I366" s="248"/>
      <c r="J366" s="264"/>
      <c r="K366" s="248"/>
      <c r="L366" s="240"/>
    </row>
    <row r="367" spans="2:12" ht="13.5" customHeight="1">
      <c r="B367" s="15"/>
      <c r="C367" s="22"/>
      <c r="D367" s="242"/>
      <c r="E367" s="242"/>
      <c r="F367" s="248"/>
      <c r="G367" s="242"/>
      <c r="H367" s="242"/>
      <c r="I367" s="248"/>
      <c r="J367" s="264"/>
      <c r="K367" s="248"/>
      <c r="L367" s="240"/>
    </row>
    <row r="368" spans="2:12" ht="13.5" customHeight="1">
      <c r="B368" s="15"/>
      <c r="C368" s="22"/>
      <c r="D368" s="242"/>
      <c r="E368" s="242"/>
      <c r="F368" s="248"/>
      <c r="G368" s="242"/>
      <c r="H368" s="242"/>
      <c r="I368" s="248"/>
      <c r="J368" s="241"/>
      <c r="K368" s="248"/>
      <c r="L368" s="240"/>
    </row>
    <row r="369" spans="1:12" ht="15">
      <c r="B369" s="80"/>
      <c r="C369" s="81" t="s">
        <v>323</v>
      </c>
      <c r="D369" s="242"/>
      <c r="E369" s="242"/>
      <c r="F369" s="248"/>
      <c r="G369" s="242"/>
      <c r="H369" s="242"/>
      <c r="I369" s="248"/>
      <c r="J369" s="264"/>
      <c r="K369" s="248"/>
      <c r="L369" s="240"/>
    </row>
    <row r="370" spans="1:12" s="164" customFormat="1">
      <c r="A370" s="162"/>
      <c r="B370" s="163"/>
      <c r="C370" s="41" t="s">
        <v>125</v>
      </c>
      <c r="D370" s="25"/>
      <c r="E370" s="25"/>
      <c r="F370" s="214"/>
      <c r="G370" s="25"/>
      <c r="H370" s="25"/>
      <c r="I370" s="214"/>
      <c r="K370" s="214"/>
      <c r="L370" s="240"/>
    </row>
    <row r="371" spans="1:12" ht="15">
      <c r="B371" s="15"/>
      <c r="C371" s="32"/>
      <c r="D371" s="242"/>
      <c r="E371" s="242"/>
      <c r="F371" s="248"/>
      <c r="G371" s="242"/>
      <c r="H371" s="242"/>
      <c r="I371" s="248"/>
      <c r="K371" s="248"/>
      <c r="L371" s="240"/>
    </row>
    <row r="372" spans="1:12" ht="15">
      <c r="B372" s="85">
        <v>412000</v>
      </c>
      <c r="C372" s="86" t="s">
        <v>126</v>
      </c>
      <c r="D372" s="237">
        <f>D373+D381+D382+D386+D389+D398</f>
        <v>196900</v>
      </c>
      <c r="E372" s="237">
        <f>E373+E381+E382+E386+E389+E398</f>
        <v>138049</v>
      </c>
      <c r="F372" s="238">
        <f t="shared" si="15"/>
        <v>70.11122397155917</v>
      </c>
      <c r="G372" s="237">
        <f>G373+G381+G382+G386+G389+G398</f>
        <v>53200</v>
      </c>
      <c r="H372" s="237">
        <f>H373+H381+H382+H386+H389+H398</f>
        <v>250100</v>
      </c>
      <c r="I372" s="238">
        <f t="shared" si="16"/>
        <v>127.01879126460132</v>
      </c>
      <c r="J372" s="237">
        <f>J373+J381+J382+J386+J389+J398</f>
        <v>224000</v>
      </c>
      <c r="K372" s="238">
        <f t="shared" si="14"/>
        <v>113.7633316404266</v>
      </c>
      <c r="L372" s="240"/>
    </row>
    <row r="373" spans="1:12" ht="15">
      <c r="B373" s="85">
        <v>412200</v>
      </c>
      <c r="C373" s="86" t="s">
        <v>127</v>
      </c>
      <c r="D373" s="237">
        <f>D375+D376+D378+D379+D380</f>
        <v>61500</v>
      </c>
      <c r="E373" s="237">
        <f>E375+E376+E378+E379+E380</f>
        <v>31938</v>
      </c>
      <c r="F373" s="238">
        <f t="shared" si="15"/>
        <v>51.931707317073176</v>
      </c>
      <c r="G373" s="237">
        <f>G375+G376+G378+G379+G380</f>
        <v>0</v>
      </c>
      <c r="H373" s="237">
        <f>H375+H376+H378+H379+H380</f>
        <v>61500</v>
      </c>
      <c r="I373" s="238">
        <f t="shared" si="16"/>
        <v>100</v>
      </c>
      <c r="J373" s="237">
        <f>J375+J376+J378+J379+J380</f>
        <v>61000</v>
      </c>
      <c r="K373" s="238">
        <f t="shared" si="14"/>
        <v>99.1869918699187</v>
      </c>
      <c r="L373" s="240"/>
    </row>
    <row r="374" spans="1:12">
      <c r="B374" s="87">
        <v>412200</v>
      </c>
      <c r="C374" s="103" t="s">
        <v>128</v>
      </c>
      <c r="D374" s="260">
        <f>D375+D376</f>
        <v>21000</v>
      </c>
      <c r="E374" s="260">
        <f>E375+E376</f>
        <v>12802</v>
      </c>
      <c r="F374" s="261">
        <f t="shared" si="15"/>
        <v>60.961904761904762</v>
      </c>
      <c r="G374" s="260">
        <f>G375+G376</f>
        <v>1000</v>
      </c>
      <c r="H374" s="260">
        <f>H375+H376</f>
        <v>22000</v>
      </c>
      <c r="I374" s="261">
        <f t="shared" si="16"/>
        <v>104.76190476190477</v>
      </c>
      <c r="J374" s="260">
        <f>J375+J376</f>
        <v>22000</v>
      </c>
      <c r="K374" s="261">
        <f t="shared" si="14"/>
        <v>104.76190476190477</v>
      </c>
      <c r="L374" s="240"/>
    </row>
    <row r="375" spans="1:12">
      <c r="B375" s="87">
        <v>412211</v>
      </c>
      <c r="C375" s="23" t="s">
        <v>129</v>
      </c>
      <c r="D375" s="260">
        <v>12000</v>
      </c>
      <c r="E375" s="260">
        <v>6303</v>
      </c>
      <c r="F375" s="261">
        <f t="shared" si="15"/>
        <v>52.524999999999999</v>
      </c>
      <c r="G375" s="260">
        <f>H375-D375</f>
        <v>0</v>
      </c>
      <c r="H375" s="260">
        <v>12000</v>
      </c>
      <c r="I375" s="261">
        <f t="shared" si="16"/>
        <v>100</v>
      </c>
      <c r="J375" s="260">
        <v>12000</v>
      </c>
      <c r="K375" s="261">
        <f t="shared" si="14"/>
        <v>100</v>
      </c>
      <c r="L375" s="240"/>
    </row>
    <row r="376" spans="1:12">
      <c r="B376" s="87">
        <v>412216</v>
      </c>
      <c r="C376" s="23" t="s">
        <v>130</v>
      </c>
      <c r="D376" s="260">
        <v>9000</v>
      </c>
      <c r="E376" s="260">
        <v>6499</v>
      </c>
      <c r="F376" s="261">
        <f t="shared" si="15"/>
        <v>72.211111111111109</v>
      </c>
      <c r="G376" s="260">
        <f>H376-D376</f>
        <v>1000</v>
      </c>
      <c r="H376" s="260">
        <v>10000</v>
      </c>
      <c r="I376" s="261">
        <f t="shared" si="16"/>
        <v>111.11111111111111</v>
      </c>
      <c r="J376" s="260">
        <v>10000</v>
      </c>
      <c r="K376" s="261">
        <f t="shared" si="14"/>
        <v>111.11111111111111</v>
      </c>
      <c r="L376" s="240"/>
    </row>
    <row r="377" spans="1:12">
      <c r="B377" s="87">
        <v>412200</v>
      </c>
      <c r="C377" s="103" t="s">
        <v>131</v>
      </c>
      <c r="D377" s="260">
        <f>D378+D379+D380</f>
        <v>40500</v>
      </c>
      <c r="E377" s="260">
        <f>E378+E379+E380</f>
        <v>19136</v>
      </c>
      <c r="F377" s="261">
        <f t="shared" si="15"/>
        <v>47.249382716049382</v>
      </c>
      <c r="G377" s="260">
        <f>G378+G379+G380</f>
        <v>-1000</v>
      </c>
      <c r="H377" s="260">
        <f>H378+H379+H380</f>
        <v>39500</v>
      </c>
      <c r="I377" s="261">
        <f t="shared" si="16"/>
        <v>97.53086419753086</v>
      </c>
      <c r="J377" s="260">
        <f>J378+J379+J380</f>
        <v>39000</v>
      </c>
      <c r="K377" s="261">
        <f t="shared" si="14"/>
        <v>96.296296296296291</v>
      </c>
      <c r="L377" s="240"/>
    </row>
    <row r="378" spans="1:12">
      <c r="B378" s="87">
        <v>412221</v>
      </c>
      <c r="C378" s="23" t="s">
        <v>132</v>
      </c>
      <c r="D378" s="260">
        <v>2500</v>
      </c>
      <c r="E378" s="260">
        <v>777</v>
      </c>
      <c r="F378" s="261">
        <f t="shared" si="15"/>
        <v>31.080000000000002</v>
      </c>
      <c r="G378" s="260">
        <f>H378-D378</f>
        <v>-1000</v>
      </c>
      <c r="H378" s="260">
        <v>1500</v>
      </c>
      <c r="I378" s="261">
        <f t="shared" si="16"/>
        <v>60</v>
      </c>
      <c r="J378" s="260">
        <v>1500</v>
      </c>
      <c r="K378" s="261">
        <f t="shared" si="14"/>
        <v>60</v>
      </c>
      <c r="L378" s="240"/>
    </row>
    <row r="379" spans="1:12">
      <c r="B379" s="87">
        <v>412222</v>
      </c>
      <c r="C379" s="23" t="s">
        <v>133</v>
      </c>
      <c r="D379" s="260">
        <v>7000</v>
      </c>
      <c r="E379" s="260">
        <v>3506</v>
      </c>
      <c r="F379" s="261">
        <f t="shared" si="15"/>
        <v>50.085714285714289</v>
      </c>
      <c r="G379" s="260">
        <f>H379-D379</f>
        <v>0</v>
      </c>
      <c r="H379" s="260">
        <v>7000</v>
      </c>
      <c r="I379" s="261">
        <f t="shared" si="16"/>
        <v>100</v>
      </c>
      <c r="J379" s="260">
        <v>7000</v>
      </c>
      <c r="K379" s="261">
        <f t="shared" si="14"/>
        <v>100</v>
      </c>
      <c r="L379" s="240"/>
    </row>
    <row r="380" spans="1:12">
      <c r="B380" s="87">
        <v>412230</v>
      </c>
      <c r="C380" s="23" t="s">
        <v>134</v>
      </c>
      <c r="D380" s="260">
        <v>31000</v>
      </c>
      <c r="E380" s="260">
        <v>14853</v>
      </c>
      <c r="F380" s="261">
        <f t="shared" si="15"/>
        <v>47.912903225806453</v>
      </c>
      <c r="G380" s="260">
        <f>H380-D380</f>
        <v>0</v>
      </c>
      <c r="H380" s="260">
        <v>31000</v>
      </c>
      <c r="I380" s="261">
        <f t="shared" si="16"/>
        <v>100</v>
      </c>
      <c r="J380" s="260">
        <v>30500</v>
      </c>
      <c r="K380" s="261">
        <f t="shared" si="14"/>
        <v>98.387096774193552</v>
      </c>
      <c r="L380" s="240"/>
    </row>
    <row r="381" spans="1:12" ht="15">
      <c r="B381" s="85">
        <v>412300</v>
      </c>
      <c r="C381" s="86" t="s">
        <v>135</v>
      </c>
      <c r="D381" s="265">
        <v>25000</v>
      </c>
      <c r="E381" s="265">
        <v>14836</v>
      </c>
      <c r="F381" s="266">
        <f t="shared" si="15"/>
        <v>59.343999999999994</v>
      </c>
      <c r="G381" s="265">
        <f>H381-D381</f>
        <v>5000</v>
      </c>
      <c r="H381" s="265">
        <v>30000</v>
      </c>
      <c r="I381" s="266">
        <f t="shared" si="16"/>
        <v>120</v>
      </c>
      <c r="J381" s="265">
        <v>27000</v>
      </c>
      <c r="K381" s="266">
        <f t="shared" si="14"/>
        <v>108</v>
      </c>
      <c r="L381" s="240"/>
    </row>
    <row r="382" spans="1:12" ht="15">
      <c r="B382" s="85">
        <v>412500</v>
      </c>
      <c r="C382" s="86" t="s">
        <v>136</v>
      </c>
      <c r="D382" s="265">
        <f>SUM(D383:D385)</f>
        <v>8000</v>
      </c>
      <c r="E382" s="265">
        <f>SUM(E383:E385)</f>
        <v>16797</v>
      </c>
      <c r="F382" s="266">
        <f t="shared" si="15"/>
        <v>209.96250000000001</v>
      </c>
      <c r="G382" s="265">
        <f>SUM(G383:G385)</f>
        <v>10000</v>
      </c>
      <c r="H382" s="265">
        <f>SUM(H383:H385)</f>
        <v>18000</v>
      </c>
      <c r="I382" s="266">
        <f t="shared" si="16"/>
        <v>225</v>
      </c>
      <c r="J382" s="265">
        <f>SUM(J383:J385)</f>
        <v>14000</v>
      </c>
      <c r="K382" s="266">
        <f t="shared" si="14"/>
        <v>175</v>
      </c>
      <c r="L382" s="240"/>
    </row>
    <row r="383" spans="1:12">
      <c r="B383" s="87">
        <v>412500</v>
      </c>
      <c r="C383" s="23" t="s">
        <v>137</v>
      </c>
      <c r="D383" s="260">
        <v>2000</v>
      </c>
      <c r="E383" s="260">
        <v>352</v>
      </c>
      <c r="F383" s="261">
        <f t="shared" si="15"/>
        <v>17.599999999999998</v>
      </c>
      <c r="G383" s="260">
        <f>H383-D383</f>
        <v>-1000</v>
      </c>
      <c r="H383" s="260">
        <v>1000</v>
      </c>
      <c r="I383" s="261">
        <f t="shared" si="16"/>
        <v>50</v>
      </c>
      <c r="J383" s="260">
        <v>2000</v>
      </c>
      <c r="K383" s="261">
        <f t="shared" si="14"/>
        <v>100</v>
      </c>
      <c r="L383" s="240"/>
    </row>
    <row r="384" spans="1:12">
      <c r="B384" s="87">
        <v>412500</v>
      </c>
      <c r="C384" s="23" t="s">
        <v>138</v>
      </c>
      <c r="D384" s="260">
        <v>2000</v>
      </c>
      <c r="E384" s="260">
        <v>1318</v>
      </c>
      <c r="F384" s="261">
        <f t="shared" si="15"/>
        <v>65.900000000000006</v>
      </c>
      <c r="G384" s="260">
        <f>H384-D384</f>
        <v>0</v>
      </c>
      <c r="H384" s="260">
        <v>2000</v>
      </c>
      <c r="I384" s="261">
        <f t="shared" si="16"/>
        <v>100</v>
      </c>
      <c r="J384" s="260">
        <v>2000</v>
      </c>
      <c r="K384" s="261">
        <f t="shared" si="14"/>
        <v>100</v>
      </c>
      <c r="L384" s="240"/>
    </row>
    <row r="385" spans="2:12">
      <c r="B385" s="87">
        <v>412500</v>
      </c>
      <c r="C385" s="23" t="s">
        <v>139</v>
      </c>
      <c r="D385" s="260">
        <v>4000</v>
      </c>
      <c r="E385" s="260">
        <v>15127</v>
      </c>
      <c r="F385" s="261">
        <f t="shared" si="15"/>
        <v>378.17500000000001</v>
      </c>
      <c r="G385" s="260">
        <f>H385-D385</f>
        <v>11000</v>
      </c>
      <c r="H385" s="260">
        <v>15000</v>
      </c>
      <c r="I385" s="261">
        <f t="shared" si="16"/>
        <v>375</v>
      </c>
      <c r="J385" s="260">
        <v>10000</v>
      </c>
      <c r="K385" s="261">
        <f t="shared" si="14"/>
        <v>250</v>
      </c>
      <c r="L385" s="240"/>
    </row>
    <row r="386" spans="2:12" ht="15">
      <c r="B386" s="85">
        <v>412600</v>
      </c>
      <c r="C386" s="86" t="s">
        <v>140</v>
      </c>
      <c r="D386" s="265">
        <f>D387+D388</f>
        <v>32500</v>
      </c>
      <c r="E386" s="265">
        <f>E387+E388</f>
        <v>30403</v>
      </c>
      <c r="F386" s="266">
        <f t="shared" si="15"/>
        <v>93.547692307692316</v>
      </c>
      <c r="G386" s="265">
        <f>G387+G388</f>
        <v>21700</v>
      </c>
      <c r="H386" s="265">
        <f>H387+H388</f>
        <v>54200</v>
      </c>
      <c r="I386" s="266">
        <f t="shared" si="16"/>
        <v>166.76923076923075</v>
      </c>
      <c r="J386" s="265">
        <f>J387+J388</f>
        <v>37000</v>
      </c>
      <c r="K386" s="266">
        <f t="shared" si="14"/>
        <v>113.84615384615384</v>
      </c>
      <c r="L386" s="240"/>
    </row>
    <row r="387" spans="2:12">
      <c r="B387" s="87">
        <v>412600</v>
      </c>
      <c r="C387" s="23" t="s">
        <v>141</v>
      </c>
      <c r="D387" s="260">
        <v>3000</v>
      </c>
      <c r="E387" s="260">
        <v>2349</v>
      </c>
      <c r="F387" s="261">
        <f t="shared" si="15"/>
        <v>78.3</v>
      </c>
      <c r="G387" s="260">
        <f>H387-D387</f>
        <v>1200</v>
      </c>
      <c r="H387" s="260">
        <v>4200</v>
      </c>
      <c r="I387" s="261">
        <f t="shared" si="16"/>
        <v>140</v>
      </c>
      <c r="J387" s="260">
        <v>4000</v>
      </c>
      <c r="K387" s="261">
        <f t="shared" si="14"/>
        <v>133.33333333333331</v>
      </c>
      <c r="L387" s="240"/>
    </row>
    <row r="388" spans="2:12">
      <c r="B388" s="87">
        <v>412630</v>
      </c>
      <c r="C388" s="23" t="s">
        <v>142</v>
      </c>
      <c r="D388" s="260">
        <v>29500</v>
      </c>
      <c r="E388" s="260">
        <v>28054</v>
      </c>
      <c r="F388" s="261">
        <f t="shared" si="15"/>
        <v>95.09830508474576</v>
      </c>
      <c r="G388" s="260">
        <f>H388-D388</f>
        <v>20500</v>
      </c>
      <c r="H388" s="260">
        <v>50000</v>
      </c>
      <c r="I388" s="261">
        <f t="shared" si="16"/>
        <v>169.4915254237288</v>
      </c>
      <c r="J388" s="260">
        <v>33000</v>
      </c>
      <c r="K388" s="261">
        <f t="shared" si="14"/>
        <v>111.86440677966101</v>
      </c>
      <c r="L388" s="240"/>
    </row>
    <row r="389" spans="2:12" ht="15">
      <c r="B389" s="85">
        <v>412700</v>
      </c>
      <c r="C389" s="86" t="s">
        <v>143</v>
      </c>
      <c r="D389" s="265">
        <f>SUM(D390:D397)</f>
        <v>42800</v>
      </c>
      <c r="E389" s="265">
        <f>SUM(E390:E397)</f>
        <v>18901</v>
      </c>
      <c r="F389" s="266">
        <f t="shared" si="15"/>
        <v>44.161214953271028</v>
      </c>
      <c r="G389" s="265">
        <f>SUM(G390:G397)</f>
        <v>100</v>
      </c>
      <c r="H389" s="265">
        <f>SUM(H390:H397)</f>
        <v>42900</v>
      </c>
      <c r="I389" s="266">
        <f t="shared" si="16"/>
        <v>100.23364485981307</v>
      </c>
      <c r="J389" s="265">
        <f>SUM(J390:J397)</f>
        <v>45000</v>
      </c>
      <c r="K389" s="266">
        <f t="shared" si="14"/>
        <v>105.14018691588785</v>
      </c>
      <c r="L389" s="240"/>
    </row>
    <row r="390" spans="2:12">
      <c r="B390" s="87">
        <v>412710</v>
      </c>
      <c r="C390" s="23" t="s">
        <v>144</v>
      </c>
      <c r="D390" s="260">
        <v>2500</v>
      </c>
      <c r="E390" s="260">
        <v>1874</v>
      </c>
      <c r="F390" s="261">
        <f t="shared" si="15"/>
        <v>74.960000000000008</v>
      </c>
      <c r="G390" s="260">
        <f t="shared" ref="G390:G397" si="17">H390-D390</f>
        <v>900</v>
      </c>
      <c r="H390" s="260">
        <v>3400</v>
      </c>
      <c r="I390" s="261">
        <f t="shared" si="16"/>
        <v>136</v>
      </c>
      <c r="J390" s="260">
        <v>4000</v>
      </c>
      <c r="K390" s="261">
        <f t="shared" si="14"/>
        <v>160</v>
      </c>
      <c r="L390" s="240"/>
    </row>
    <row r="391" spans="2:12">
      <c r="B391" s="87">
        <v>412720</v>
      </c>
      <c r="C391" s="104" t="s">
        <v>145</v>
      </c>
      <c r="D391" s="260">
        <v>2000</v>
      </c>
      <c r="E391" s="260">
        <v>1364</v>
      </c>
      <c r="F391" s="261">
        <f t="shared" si="15"/>
        <v>68.2</v>
      </c>
      <c r="G391" s="260">
        <f t="shared" si="17"/>
        <v>700</v>
      </c>
      <c r="H391" s="260">
        <v>2700</v>
      </c>
      <c r="I391" s="261">
        <f t="shared" si="16"/>
        <v>135</v>
      </c>
      <c r="J391" s="260">
        <v>2700</v>
      </c>
      <c r="K391" s="261">
        <f t="shared" si="14"/>
        <v>135</v>
      </c>
      <c r="L391" s="240"/>
    </row>
    <row r="392" spans="2:12">
      <c r="B392" s="87">
        <v>412730</v>
      </c>
      <c r="C392" s="23" t="s">
        <v>146</v>
      </c>
      <c r="D392" s="260">
        <v>8000</v>
      </c>
      <c r="E392" s="260">
        <v>1939</v>
      </c>
      <c r="F392" s="261">
        <f t="shared" si="15"/>
        <v>24.237500000000001</v>
      </c>
      <c r="G392" s="260">
        <f t="shared" si="17"/>
        <v>-4000</v>
      </c>
      <c r="H392" s="260">
        <v>4000</v>
      </c>
      <c r="I392" s="261">
        <f t="shared" si="16"/>
        <v>50</v>
      </c>
      <c r="J392" s="260">
        <v>6000</v>
      </c>
      <c r="K392" s="261">
        <f t="shared" si="14"/>
        <v>75</v>
      </c>
      <c r="L392" s="240"/>
    </row>
    <row r="393" spans="2:12">
      <c r="B393" s="87">
        <v>412730</v>
      </c>
      <c r="C393" s="23" t="s">
        <v>147</v>
      </c>
      <c r="D393" s="260">
        <v>6000</v>
      </c>
      <c r="E393" s="260">
        <v>8031</v>
      </c>
      <c r="F393" s="261">
        <f t="shared" si="15"/>
        <v>133.85</v>
      </c>
      <c r="G393" s="260">
        <f t="shared" si="17"/>
        <v>13000</v>
      </c>
      <c r="H393" s="260">
        <v>19000</v>
      </c>
      <c r="I393" s="261">
        <f t="shared" si="16"/>
        <v>316.66666666666663</v>
      </c>
      <c r="J393" s="260">
        <v>15000</v>
      </c>
      <c r="K393" s="261">
        <f t="shared" ref="K393:K456" si="18">J393/D393*100</f>
        <v>250</v>
      </c>
      <c r="L393" s="240"/>
    </row>
    <row r="394" spans="2:12">
      <c r="B394" s="87">
        <v>412750</v>
      </c>
      <c r="C394" s="23" t="s">
        <v>433</v>
      </c>
      <c r="D394" s="260">
        <v>8000</v>
      </c>
      <c r="E394" s="260">
        <v>3290</v>
      </c>
      <c r="F394" s="261">
        <f t="shared" si="15"/>
        <v>41.125</v>
      </c>
      <c r="G394" s="260">
        <f t="shared" si="17"/>
        <v>1000</v>
      </c>
      <c r="H394" s="260">
        <v>9000</v>
      </c>
      <c r="I394" s="261">
        <f t="shared" si="16"/>
        <v>112.5</v>
      </c>
      <c r="J394" s="260">
        <v>8000</v>
      </c>
      <c r="K394" s="261">
        <f t="shared" si="18"/>
        <v>100</v>
      </c>
      <c r="L394" s="240"/>
    </row>
    <row r="395" spans="2:12">
      <c r="B395" s="87">
        <v>412770</v>
      </c>
      <c r="C395" s="23" t="s">
        <v>300</v>
      </c>
      <c r="D395" s="260">
        <v>9200</v>
      </c>
      <c r="E395" s="260">
        <v>1290</v>
      </c>
      <c r="F395" s="261">
        <f t="shared" si="15"/>
        <v>14.021739130434781</v>
      </c>
      <c r="G395" s="260">
        <f t="shared" si="17"/>
        <v>-7900</v>
      </c>
      <c r="H395" s="260">
        <v>1300</v>
      </c>
      <c r="I395" s="261">
        <f t="shared" si="16"/>
        <v>14.130434782608695</v>
      </c>
      <c r="J395" s="260">
        <v>4900</v>
      </c>
      <c r="K395" s="261">
        <f t="shared" si="18"/>
        <v>53.260869565217398</v>
      </c>
      <c r="L395" s="240"/>
    </row>
    <row r="396" spans="2:12">
      <c r="B396" s="87">
        <v>412790</v>
      </c>
      <c r="C396" s="23" t="s">
        <v>148</v>
      </c>
      <c r="D396" s="260">
        <v>1000</v>
      </c>
      <c r="E396" s="260">
        <v>45</v>
      </c>
      <c r="F396" s="261">
        <f t="shared" si="15"/>
        <v>4.5</v>
      </c>
      <c r="G396" s="260">
        <f t="shared" si="17"/>
        <v>-500</v>
      </c>
      <c r="H396" s="260">
        <v>500</v>
      </c>
      <c r="I396" s="261">
        <f t="shared" si="16"/>
        <v>50</v>
      </c>
      <c r="J396" s="260">
        <v>400</v>
      </c>
      <c r="K396" s="261">
        <f t="shared" si="18"/>
        <v>40</v>
      </c>
      <c r="L396" s="240"/>
    </row>
    <row r="397" spans="2:12">
      <c r="B397" s="87">
        <v>412790</v>
      </c>
      <c r="C397" s="23" t="s">
        <v>149</v>
      </c>
      <c r="D397" s="260">
        <v>6100</v>
      </c>
      <c r="E397" s="260">
        <v>1068</v>
      </c>
      <c r="F397" s="261">
        <f t="shared" ref="F397:F460" si="19">E397/D397*100</f>
        <v>17.508196721311474</v>
      </c>
      <c r="G397" s="260">
        <f t="shared" si="17"/>
        <v>-3100</v>
      </c>
      <c r="H397" s="260">
        <v>3000</v>
      </c>
      <c r="I397" s="261">
        <f t="shared" si="16"/>
        <v>49.180327868852459</v>
      </c>
      <c r="J397" s="260">
        <v>4000</v>
      </c>
      <c r="K397" s="261">
        <f t="shared" si="18"/>
        <v>65.573770491803273</v>
      </c>
      <c r="L397" s="240"/>
    </row>
    <row r="398" spans="2:12" ht="15">
      <c r="B398" s="85">
        <v>412900</v>
      </c>
      <c r="C398" s="86" t="s">
        <v>150</v>
      </c>
      <c r="D398" s="265">
        <f>SUM(D399:D405)</f>
        <v>27100</v>
      </c>
      <c r="E398" s="265">
        <f>SUM(E399:E405)</f>
        <v>25174</v>
      </c>
      <c r="F398" s="266">
        <f t="shared" si="19"/>
        <v>92.892988929889299</v>
      </c>
      <c r="G398" s="265">
        <f>SUM(G399:G405)</f>
        <v>16400</v>
      </c>
      <c r="H398" s="265">
        <f>SUM(H399:H405)</f>
        <v>43500</v>
      </c>
      <c r="I398" s="266">
        <f t="shared" si="16"/>
        <v>160.51660516605168</v>
      </c>
      <c r="J398" s="265">
        <f>SUM(J399:J405)</f>
        <v>40000</v>
      </c>
      <c r="K398" s="266">
        <f t="shared" si="18"/>
        <v>147.60147601476015</v>
      </c>
      <c r="L398" s="240"/>
    </row>
    <row r="399" spans="2:12">
      <c r="B399" s="87">
        <v>412920</v>
      </c>
      <c r="C399" s="23" t="s">
        <v>151</v>
      </c>
      <c r="D399" s="260">
        <v>2000</v>
      </c>
      <c r="E399" s="260">
        <v>2163</v>
      </c>
      <c r="F399" s="261">
        <f t="shared" si="19"/>
        <v>108.14999999999999</v>
      </c>
      <c r="G399" s="260">
        <f t="shared" ref="G399:G405" si="20">H399-D399</f>
        <v>1000</v>
      </c>
      <c r="H399" s="260">
        <v>3000</v>
      </c>
      <c r="I399" s="261">
        <f t="shared" si="16"/>
        <v>150</v>
      </c>
      <c r="J399" s="260">
        <v>3000</v>
      </c>
      <c r="K399" s="261">
        <f t="shared" si="18"/>
        <v>150</v>
      </c>
      <c r="L399" s="240"/>
    </row>
    <row r="400" spans="2:12">
      <c r="B400" s="87">
        <v>412937</v>
      </c>
      <c r="C400" s="39" t="s">
        <v>482</v>
      </c>
      <c r="D400" s="260">
        <v>0</v>
      </c>
      <c r="E400" s="260">
        <v>6135</v>
      </c>
      <c r="F400" s="261"/>
      <c r="G400" s="260">
        <f t="shared" si="20"/>
        <v>8200</v>
      </c>
      <c r="H400" s="260">
        <v>8200</v>
      </c>
      <c r="I400" s="261"/>
      <c r="J400" s="260">
        <v>8200</v>
      </c>
      <c r="K400" s="261"/>
      <c r="L400" s="240"/>
    </row>
    <row r="401" spans="2:12">
      <c r="B401" s="87">
        <v>412941</v>
      </c>
      <c r="C401" s="23" t="s">
        <v>152</v>
      </c>
      <c r="D401" s="260">
        <v>12000</v>
      </c>
      <c r="E401" s="260">
        <v>7369</v>
      </c>
      <c r="F401" s="261">
        <f t="shared" si="19"/>
        <v>61.408333333333331</v>
      </c>
      <c r="G401" s="260">
        <f t="shared" si="20"/>
        <v>2000</v>
      </c>
      <c r="H401" s="260">
        <v>14000</v>
      </c>
      <c r="I401" s="261">
        <f t="shared" si="16"/>
        <v>116.66666666666667</v>
      </c>
      <c r="J401" s="260">
        <v>12200</v>
      </c>
      <c r="K401" s="261">
        <f t="shared" si="18"/>
        <v>101.66666666666666</v>
      </c>
      <c r="L401" s="240"/>
    </row>
    <row r="402" spans="2:12">
      <c r="B402" s="87">
        <v>412943</v>
      </c>
      <c r="C402" s="23" t="s">
        <v>153</v>
      </c>
      <c r="D402" s="260">
        <v>3500</v>
      </c>
      <c r="E402" s="260">
        <v>400</v>
      </c>
      <c r="F402" s="261">
        <f t="shared" si="19"/>
        <v>11.428571428571429</v>
      </c>
      <c r="G402" s="260">
        <f t="shared" si="20"/>
        <v>3500</v>
      </c>
      <c r="H402" s="260">
        <v>7000</v>
      </c>
      <c r="I402" s="261">
        <f t="shared" si="16"/>
        <v>200</v>
      </c>
      <c r="J402" s="260">
        <v>7000</v>
      </c>
      <c r="K402" s="261">
        <f t="shared" si="18"/>
        <v>200</v>
      </c>
      <c r="L402" s="240"/>
    </row>
    <row r="403" spans="2:12">
      <c r="B403" s="87">
        <v>412944</v>
      </c>
      <c r="C403" s="23" t="s">
        <v>351</v>
      </c>
      <c r="D403" s="260">
        <v>1000</v>
      </c>
      <c r="E403" s="260">
        <v>868</v>
      </c>
      <c r="F403" s="261">
        <f t="shared" si="19"/>
        <v>86.8</v>
      </c>
      <c r="G403" s="260">
        <f t="shared" si="20"/>
        <v>300</v>
      </c>
      <c r="H403" s="260">
        <v>1300</v>
      </c>
      <c r="I403" s="261">
        <f t="shared" si="16"/>
        <v>130</v>
      </c>
      <c r="J403" s="260">
        <v>1000</v>
      </c>
      <c r="K403" s="261">
        <f t="shared" si="18"/>
        <v>100</v>
      </c>
      <c r="L403" s="240"/>
    </row>
    <row r="404" spans="2:12">
      <c r="B404" s="87">
        <v>412971</v>
      </c>
      <c r="C404" s="23" t="s">
        <v>301</v>
      </c>
      <c r="D404" s="260">
        <v>3600</v>
      </c>
      <c r="E404" s="260">
        <v>4264</v>
      </c>
      <c r="F404" s="261">
        <f t="shared" si="19"/>
        <v>118.44444444444444</v>
      </c>
      <c r="G404" s="260">
        <f t="shared" si="20"/>
        <v>100</v>
      </c>
      <c r="H404" s="260">
        <v>3700</v>
      </c>
      <c r="I404" s="261">
        <f t="shared" si="16"/>
        <v>102.77777777777777</v>
      </c>
      <c r="J404" s="260">
        <v>3600</v>
      </c>
      <c r="K404" s="261">
        <f t="shared" si="18"/>
        <v>100</v>
      </c>
      <c r="L404" s="240"/>
    </row>
    <row r="405" spans="2:12">
      <c r="B405" s="87">
        <v>412990</v>
      </c>
      <c r="C405" s="23" t="s">
        <v>154</v>
      </c>
      <c r="D405" s="260">
        <v>5000</v>
      </c>
      <c r="E405" s="260">
        <v>3975</v>
      </c>
      <c r="F405" s="261">
        <f t="shared" si="19"/>
        <v>79.5</v>
      </c>
      <c r="G405" s="260">
        <f t="shared" si="20"/>
        <v>1300</v>
      </c>
      <c r="H405" s="260">
        <v>6300</v>
      </c>
      <c r="I405" s="261">
        <f t="shared" si="16"/>
        <v>126</v>
      </c>
      <c r="J405" s="260">
        <v>5000</v>
      </c>
      <c r="K405" s="261">
        <f t="shared" si="18"/>
        <v>100</v>
      </c>
      <c r="L405" s="240"/>
    </row>
    <row r="406" spans="2:12">
      <c r="B406" s="87"/>
      <c r="C406" s="23"/>
      <c r="D406" s="260"/>
      <c r="E406" s="260"/>
      <c r="F406" s="261"/>
      <c r="G406" s="260"/>
      <c r="H406" s="260"/>
      <c r="I406" s="261"/>
      <c r="J406" s="260"/>
      <c r="K406" s="261"/>
      <c r="L406" s="240"/>
    </row>
    <row r="407" spans="2:12" ht="15">
      <c r="B407" s="85">
        <v>415200</v>
      </c>
      <c r="C407" s="86" t="s">
        <v>155</v>
      </c>
      <c r="D407" s="265">
        <v>5000</v>
      </c>
      <c r="E407" s="265">
        <v>11650</v>
      </c>
      <c r="F407" s="266">
        <f t="shared" si="19"/>
        <v>233</v>
      </c>
      <c r="G407" s="265">
        <f>H407-D407</f>
        <v>7000</v>
      </c>
      <c r="H407" s="265">
        <v>12000</v>
      </c>
      <c r="I407" s="266">
        <f t="shared" si="16"/>
        <v>240</v>
      </c>
      <c r="J407" s="265">
        <v>15000</v>
      </c>
      <c r="K407" s="266">
        <f t="shared" si="18"/>
        <v>300</v>
      </c>
      <c r="L407" s="240"/>
    </row>
    <row r="408" spans="2:12">
      <c r="B408" s="97"/>
      <c r="C408" s="96"/>
      <c r="D408" s="260"/>
      <c r="E408" s="260"/>
      <c r="F408" s="261"/>
      <c r="G408" s="260"/>
      <c r="H408" s="260"/>
      <c r="I408" s="261"/>
      <c r="J408" s="260"/>
      <c r="K408" s="261"/>
      <c r="L408" s="240"/>
    </row>
    <row r="409" spans="2:12" ht="15">
      <c r="B409" s="85">
        <v>416100</v>
      </c>
      <c r="C409" s="86" t="s">
        <v>156</v>
      </c>
      <c r="D409" s="265">
        <f>SUM(D410:D412)</f>
        <v>35000</v>
      </c>
      <c r="E409" s="265">
        <f>SUM(E410:E412)</f>
        <v>10090</v>
      </c>
      <c r="F409" s="266">
        <f t="shared" si="19"/>
        <v>28.828571428571433</v>
      </c>
      <c r="G409" s="265">
        <f>SUM(G410:G412)</f>
        <v>0</v>
      </c>
      <c r="H409" s="265">
        <f>SUM(H410:H412)</f>
        <v>35000</v>
      </c>
      <c r="I409" s="266">
        <f t="shared" si="16"/>
        <v>100</v>
      </c>
      <c r="J409" s="265">
        <f>SUM(J410:J412)</f>
        <v>35000</v>
      </c>
      <c r="K409" s="266">
        <f t="shared" si="18"/>
        <v>100</v>
      </c>
      <c r="L409" s="240"/>
    </row>
    <row r="410" spans="2:12">
      <c r="B410" s="87">
        <v>416122</v>
      </c>
      <c r="C410" s="23" t="s">
        <v>157</v>
      </c>
      <c r="D410" s="260">
        <v>10000</v>
      </c>
      <c r="E410" s="260">
        <v>4170</v>
      </c>
      <c r="F410" s="261">
        <f t="shared" si="19"/>
        <v>41.699999999999996</v>
      </c>
      <c r="G410" s="260">
        <f>H410-D410</f>
        <v>0</v>
      </c>
      <c r="H410" s="260">
        <v>10000</v>
      </c>
      <c r="I410" s="261">
        <f t="shared" si="16"/>
        <v>100</v>
      </c>
      <c r="J410" s="260">
        <v>10000</v>
      </c>
      <c r="K410" s="261">
        <f t="shared" si="18"/>
        <v>100</v>
      </c>
      <c r="L410" s="240"/>
    </row>
    <row r="411" spans="2:12">
      <c r="B411" s="87">
        <v>416122</v>
      </c>
      <c r="C411" s="97" t="s">
        <v>283</v>
      </c>
      <c r="D411" s="260">
        <v>15000</v>
      </c>
      <c r="E411" s="260">
        <v>1850</v>
      </c>
      <c r="F411" s="261">
        <f t="shared" si="19"/>
        <v>12.333333333333334</v>
      </c>
      <c r="G411" s="260">
        <f>H411-D411</f>
        <v>0</v>
      </c>
      <c r="H411" s="260">
        <v>15000</v>
      </c>
      <c r="I411" s="261">
        <f>H411/D411*100</f>
        <v>100</v>
      </c>
      <c r="J411" s="260">
        <v>15000</v>
      </c>
      <c r="K411" s="261">
        <f t="shared" si="18"/>
        <v>100</v>
      </c>
      <c r="L411" s="240"/>
    </row>
    <row r="412" spans="2:12">
      <c r="B412" s="87">
        <v>416123</v>
      </c>
      <c r="C412" s="23" t="s">
        <v>158</v>
      </c>
      <c r="D412" s="260">
        <v>10000</v>
      </c>
      <c r="E412" s="260">
        <v>4070</v>
      </c>
      <c r="F412" s="261">
        <f t="shared" si="19"/>
        <v>40.699999999999996</v>
      </c>
      <c r="G412" s="260">
        <f>H412-D412</f>
        <v>0</v>
      </c>
      <c r="H412" s="260">
        <v>10000</v>
      </c>
      <c r="I412" s="261">
        <f>H412/D412*100</f>
        <v>100</v>
      </c>
      <c r="J412" s="260">
        <v>10000</v>
      </c>
      <c r="K412" s="261">
        <f t="shared" si="18"/>
        <v>100</v>
      </c>
      <c r="L412" s="240"/>
    </row>
    <row r="413" spans="2:12">
      <c r="B413" s="87">
        <v>416129</v>
      </c>
      <c r="C413" s="23" t="s">
        <v>458</v>
      </c>
      <c r="D413" s="260"/>
      <c r="E413" s="260"/>
      <c r="F413" s="261"/>
      <c r="G413" s="260"/>
      <c r="H413" s="260"/>
      <c r="I413" s="261"/>
      <c r="J413" s="260"/>
      <c r="K413" s="261"/>
      <c r="L413" s="240"/>
    </row>
    <row r="414" spans="2:12">
      <c r="B414" s="87"/>
      <c r="C414" s="23"/>
      <c r="D414" s="260"/>
      <c r="E414" s="260"/>
      <c r="F414" s="261"/>
      <c r="G414" s="260"/>
      <c r="H414" s="260"/>
      <c r="I414" s="261"/>
      <c r="J414" s="260"/>
      <c r="K414" s="261"/>
      <c r="L414" s="240"/>
    </row>
    <row r="415" spans="2:12" ht="15">
      <c r="B415" s="84"/>
      <c r="C415" s="22"/>
      <c r="D415" s="50"/>
      <c r="E415" s="50"/>
      <c r="F415" s="223"/>
      <c r="G415" s="50"/>
      <c r="H415" s="50"/>
      <c r="I415" s="223"/>
      <c r="J415" s="50"/>
      <c r="K415" s="223"/>
      <c r="L415" s="240"/>
    </row>
    <row r="416" spans="2:12">
      <c r="B416" s="87"/>
      <c r="C416" s="23"/>
      <c r="D416" s="260"/>
      <c r="E416" s="260"/>
      <c r="F416" s="261"/>
      <c r="G416" s="260"/>
      <c r="H416" s="260"/>
      <c r="I416" s="261"/>
      <c r="J416" s="260"/>
      <c r="K416" s="261"/>
      <c r="L416" s="240"/>
    </row>
    <row r="417" spans="2:12" ht="15">
      <c r="B417" s="85">
        <v>410000</v>
      </c>
      <c r="C417" s="86" t="s">
        <v>159</v>
      </c>
      <c r="D417" s="265">
        <f>D372+D407+D415+D409</f>
        <v>236900</v>
      </c>
      <c r="E417" s="265">
        <f>E372+E407+E415+E409</f>
        <v>159789</v>
      </c>
      <c r="F417" s="266">
        <f t="shared" si="19"/>
        <v>67.44997889404813</v>
      </c>
      <c r="G417" s="265">
        <f>G372+G407+G415+G409</f>
        <v>60200</v>
      </c>
      <c r="H417" s="265">
        <f>H372+H407+H415+H409</f>
        <v>297100</v>
      </c>
      <c r="I417" s="266">
        <f>H417/D417*100</f>
        <v>125.41156606162937</v>
      </c>
      <c r="J417" s="265">
        <f>J372+J407+J415+J409</f>
        <v>274000</v>
      </c>
      <c r="K417" s="266">
        <f t="shared" si="18"/>
        <v>115.66061629379485</v>
      </c>
      <c r="L417" s="240"/>
    </row>
    <row r="418" spans="2:12" ht="15">
      <c r="B418" s="85"/>
      <c r="C418" s="86"/>
      <c r="D418" s="265"/>
      <c r="E418" s="265"/>
      <c r="F418" s="266"/>
      <c r="G418" s="265"/>
      <c r="H418" s="265"/>
      <c r="I418" s="266"/>
      <c r="J418" s="265"/>
      <c r="K418" s="266"/>
      <c r="L418" s="240"/>
    </row>
    <row r="419" spans="2:12" ht="15">
      <c r="B419" s="85">
        <v>480000</v>
      </c>
      <c r="C419" s="86" t="s">
        <v>421</v>
      </c>
      <c r="D419" s="265">
        <f>SUM(D420:D422)</f>
        <v>0</v>
      </c>
      <c r="E419" s="265">
        <f>SUM(E420:E422)</f>
        <v>0</v>
      </c>
      <c r="F419" s="266"/>
      <c r="G419" s="265">
        <f>SUM(G420:G422)</f>
        <v>3000</v>
      </c>
      <c r="H419" s="265">
        <f>SUM(H420:H422)</f>
        <v>3000</v>
      </c>
      <c r="I419" s="266"/>
      <c r="J419" s="265">
        <f>SUM(J420:J422)</f>
        <v>3000</v>
      </c>
      <c r="K419" s="266"/>
      <c r="L419" s="240"/>
    </row>
    <row r="420" spans="2:12">
      <c r="B420" s="88">
        <v>487200</v>
      </c>
      <c r="C420" s="26" t="s">
        <v>422</v>
      </c>
      <c r="D420" s="57">
        <v>0</v>
      </c>
      <c r="E420" s="57">
        <v>0</v>
      </c>
      <c r="F420" s="225"/>
      <c r="G420" s="57">
        <f>H420-D420</f>
        <v>1500</v>
      </c>
      <c r="H420" s="57">
        <v>1500</v>
      </c>
      <c r="I420" s="225"/>
      <c r="J420" s="57">
        <v>1500</v>
      </c>
      <c r="K420" s="225"/>
      <c r="L420" s="240"/>
    </row>
    <row r="421" spans="2:12">
      <c r="B421" s="88">
        <v>487300</v>
      </c>
      <c r="C421" s="26" t="s">
        <v>423</v>
      </c>
      <c r="D421" s="57">
        <v>0</v>
      </c>
      <c r="E421" s="57">
        <v>0</v>
      </c>
      <c r="F421" s="225"/>
      <c r="G421" s="57">
        <f>H421-D421</f>
        <v>1000</v>
      </c>
      <c r="H421" s="57">
        <v>1000</v>
      </c>
      <c r="I421" s="225"/>
      <c r="J421" s="57">
        <v>1000</v>
      </c>
      <c r="K421" s="225"/>
      <c r="L421" s="240"/>
    </row>
    <row r="422" spans="2:12">
      <c r="B422" s="88">
        <v>487400</v>
      </c>
      <c r="C422" s="26" t="s">
        <v>424</v>
      </c>
      <c r="D422" s="57">
        <v>0</v>
      </c>
      <c r="E422" s="57">
        <v>0</v>
      </c>
      <c r="F422" s="225"/>
      <c r="G422" s="57">
        <f>H422-D422</f>
        <v>500</v>
      </c>
      <c r="H422" s="57">
        <v>500</v>
      </c>
      <c r="I422" s="225"/>
      <c r="J422" s="57">
        <v>500</v>
      </c>
      <c r="K422" s="225"/>
      <c r="L422" s="240"/>
    </row>
    <row r="423" spans="2:12" ht="15">
      <c r="B423" s="85"/>
      <c r="C423" s="86"/>
      <c r="D423" s="265"/>
      <c r="E423" s="265"/>
      <c r="F423" s="266"/>
      <c r="G423" s="265"/>
      <c r="H423" s="265"/>
      <c r="I423" s="266"/>
      <c r="J423" s="265"/>
      <c r="K423" s="266"/>
      <c r="L423" s="240"/>
    </row>
    <row r="424" spans="2:12">
      <c r="B424" s="87"/>
      <c r="C424" s="23"/>
      <c r="D424" s="260"/>
      <c r="E424" s="260"/>
      <c r="F424" s="261"/>
      <c r="G424" s="260"/>
      <c r="H424" s="260"/>
      <c r="I424" s="261"/>
      <c r="J424" s="260"/>
      <c r="K424" s="261"/>
      <c r="L424" s="240"/>
    </row>
    <row r="425" spans="2:12" ht="15">
      <c r="B425" s="85">
        <v>500000</v>
      </c>
      <c r="C425" s="32" t="s">
        <v>393</v>
      </c>
      <c r="D425" s="265">
        <f>SUM(D426:D427)</f>
        <v>12000</v>
      </c>
      <c r="E425" s="265">
        <f>SUM(E426:E427)</f>
        <v>3243</v>
      </c>
      <c r="F425" s="266">
        <f t="shared" si="19"/>
        <v>27.024999999999999</v>
      </c>
      <c r="G425" s="265">
        <f>SUM(G426:G427)</f>
        <v>-4000</v>
      </c>
      <c r="H425" s="265">
        <f>SUM(H426:H427)</f>
        <v>8000</v>
      </c>
      <c r="I425" s="266">
        <f>H425/D425*100</f>
        <v>66.666666666666657</v>
      </c>
      <c r="J425" s="265">
        <f>SUM(J426:J427)</f>
        <v>17000</v>
      </c>
      <c r="K425" s="266">
        <f t="shared" si="18"/>
        <v>141.66666666666669</v>
      </c>
      <c r="L425" s="240"/>
    </row>
    <row r="426" spans="2:12">
      <c r="B426" s="87">
        <v>511320</v>
      </c>
      <c r="C426" s="39" t="s">
        <v>405</v>
      </c>
      <c r="D426" s="260">
        <v>10000</v>
      </c>
      <c r="E426" s="260">
        <v>3243</v>
      </c>
      <c r="F426" s="261">
        <f t="shared" si="19"/>
        <v>32.43</v>
      </c>
      <c r="G426" s="260">
        <f>H426-D426</f>
        <v>-4000</v>
      </c>
      <c r="H426" s="260">
        <v>6000</v>
      </c>
      <c r="I426" s="261">
        <f>H426/D426*100</f>
        <v>60</v>
      </c>
      <c r="J426" s="260">
        <v>13000</v>
      </c>
      <c r="K426" s="261">
        <f t="shared" si="18"/>
        <v>130</v>
      </c>
      <c r="L426" s="240"/>
    </row>
    <row r="427" spans="2:12">
      <c r="B427" s="87">
        <v>516142</v>
      </c>
      <c r="C427" s="23" t="s">
        <v>160</v>
      </c>
      <c r="D427" s="260">
        <v>2000</v>
      </c>
      <c r="E427" s="260">
        <v>0</v>
      </c>
      <c r="F427" s="261">
        <f t="shared" si="19"/>
        <v>0</v>
      </c>
      <c r="G427" s="260">
        <f>H427-D427</f>
        <v>0</v>
      </c>
      <c r="H427" s="260">
        <v>2000</v>
      </c>
      <c r="I427" s="261">
        <f>H427/D427*100</f>
        <v>100</v>
      </c>
      <c r="J427" s="260">
        <v>4000</v>
      </c>
      <c r="K427" s="261">
        <f t="shared" si="18"/>
        <v>200</v>
      </c>
      <c r="L427" s="240"/>
    </row>
    <row r="428" spans="2:12">
      <c r="B428" s="87"/>
      <c r="C428" s="23"/>
      <c r="D428" s="260"/>
      <c r="E428" s="260"/>
      <c r="F428" s="261"/>
      <c r="G428" s="260"/>
      <c r="H428" s="260"/>
      <c r="I428" s="261"/>
      <c r="J428" s="260"/>
      <c r="K428" s="261"/>
      <c r="L428" s="240"/>
    </row>
    <row r="429" spans="2:12" ht="15">
      <c r="B429" s="84"/>
      <c r="C429" s="22"/>
      <c r="D429" s="50"/>
      <c r="E429" s="50"/>
      <c r="F429" s="223"/>
      <c r="G429" s="50"/>
      <c r="H429" s="50"/>
      <c r="I429" s="223"/>
      <c r="J429" s="50"/>
      <c r="K429" s="223"/>
      <c r="L429" s="240"/>
    </row>
    <row r="430" spans="2:12">
      <c r="B430" s="87"/>
      <c r="C430" s="23"/>
      <c r="D430" s="260"/>
      <c r="E430" s="260"/>
      <c r="F430" s="261"/>
      <c r="G430" s="260"/>
      <c r="H430" s="260"/>
      <c r="I430" s="261"/>
      <c r="J430" s="260"/>
      <c r="K430" s="261"/>
      <c r="L430" s="240"/>
    </row>
    <row r="431" spans="2:12">
      <c r="B431" s="87"/>
      <c r="C431" s="23"/>
      <c r="D431" s="260"/>
      <c r="E431" s="260"/>
      <c r="F431" s="261"/>
      <c r="G431" s="260"/>
      <c r="H431" s="260"/>
      <c r="I431" s="261"/>
      <c r="J431" s="260"/>
      <c r="K431" s="261"/>
      <c r="L431" s="240"/>
    </row>
    <row r="432" spans="2:12">
      <c r="B432" s="87"/>
      <c r="C432" s="23"/>
      <c r="D432" s="242"/>
      <c r="E432" s="242"/>
      <c r="F432" s="248"/>
      <c r="G432" s="242"/>
      <c r="H432" s="242"/>
      <c r="I432" s="248"/>
      <c r="J432" s="242"/>
      <c r="K432" s="248"/>
      <c r="L432" s="240"/>
    </row>
    <row r="433" spans="2:12" ht="15">
      <c r="B433" s="91"/>
      <c r="C433" s="92" t="s">
        <v>161</v>
      </c>
      <c r="D433" s="262">
        <f>SUM(D417+D419+D425)</f>
        <v>248900</v>
      </c>
      <c r="E433" s="262">
        <f>SUM(E417+E419+E425)</f>
        <v>163032</v>
      </c>
      <c r="F433" s="263">
        <f t="shared" si="19"/>
        <v>65.501004419445565</v>
      </c>
      <c r="G433" s="262">
        <f>SUM(G417+G419+G425)</f>
        <v>59200</v>
      </c>
      <c r="H433" s="262">
        <f>SUM(H417+H419+H425)</f>
        <v>308100</v>
      </c>
      <c r="I433" s="263">
        <f>H433/D433*100</f>
        <v>123.78465247087182</v>
      </c>
      <c r="J433" s="262">
        <f>SUM(J417+J419+J425)</f>
        <v>294000</v>
      </c>
      <c r="K433" s="263">
        <f t="shared" si="18"/>
        <v>118.1197267979108</v>
      </c>
      <c r="L433" s="240"/>
    </row>
    <row r="434" spans="2:12">
      <c r="B434" s="15"/>
      <c r="C434" s="23"/>
      <c r="D434" s="25"/>
      <c r="E434" s="25"/>
      <c r="F434" s="214"/>
      <c r="G434" s="25"/>
      <c r="H434" s="25"/>
      <c r="I434" s="214"/>
      <c r="J434" s="25"/>
      <c r="K434" s="214"/>
      <c r="L434" s="240"/>
    </row>
    <row r="435" spans="2:12" ht="15">
      <c r="B435" s="80"/>
      <c r="C435" s="81" t="s">
        <v>324</v>
      </c>
      <c r="D435" s="20"/>
      <c r="E435" s="20"/>
      <c r="F435" s="213"/>
      <c r="G435" s="20"/>
      <c r="H435" s="20"/>
      <c r="I435" s="213"/>
      <c r="J435" s="20"/>
      <c r="K435" s="213"/>
      <c r="L435" s="240"/>
    </row>
    <row r="436" spans="2:12">
      <c r="B436" s="15"/>
      <c r="C436" s="44" t="s">
        <v>162</v>
      </c>
      <c r="D436" s="20"/>
      <c r="E436" s="20"/>
      <c r="F436" s="213"/>
      <c r="G436" s="20"/>
      <c r="H436" s="20"/>
      <c r="I436" s="213"/>
      <c r="J436" s="20"/>
      <c r="K436" s="213"/>
      <c r="L436" s="240"/>
    </row>
    <row r="437" spans="2:12">
      <c r="B437" s="15"/>
      <c r="C437" s="44"/>
      <c r="D437" s="20"/>
      <c r="E437" s="20"/>
      <c r="F437" s="213"/>
      <c r="G437" s="20"/>
      <c r="H437" s="20"/>
      <c r="I437" s="213"/>
      <c r="J437" s="20"/>
      <c r="K437" s="213"/>
      <c r="L437" s="240"/>
    </row>
    <row r="438" spans="2:12" ht="15">
      <c r="B438" s="84">
        <v>411000</v>
      </c>
      <c r="C438" s="22" t="s">
        <v>430</v>
      </c>
      <c r="D438" s="20">
        <f>D439+D443+D450+D452</f>
        <v>1369500</v>
      </c>
      <c r="E438" s="20">
        <f>E439+E443+E450+E452</f>
        <v>642855</v>
      </c>
      <c r="F438" s="213">
        <f t="shared" si="19"/>
        <v>46.940854326396497</v>
      </c>
      <c r="G438" s="20">
        <f>G439+G443+G450+G452</f>
        <v>32500</v>
      </c>
      <c r="H438" s="20">
        <f>H439+H443+H450+H452</f>
        <v>1402000</v>
      </c>
      <c r="I438" s="213">
        <f>H438/D438*100</f>
        <v>102.37312887915297</v>
      </c>
      <c r="J438" s="20">
        <f>J439+J443+J450+J452</f>
        <v>1498000</v>
      </c>
      <c r="K438" s="213">
        <f t="shared" si="18"/>
        <v>109.38298649142023</v>
      </c>
      <c r="L438" s="240"/>
    </row>
    <row r="439" spans="2:12" ht="15">
      <c r="B439" s="85">
        <v>411100</v>
      </c>
      <c r="C439" s="86" t="s">
        <v>163</v>
      </c>
      <c r="D439" s="265">
        <f>SUM(D440:D441)</f>
        <v>1122000</v>
      </c>
      <c r="E439" s="265">
        <f>SUM(E440:E441)</f>
        <v>552622</v>
      </c>
      <c r="F439" s="266">
        <f t="shared" si="19"/>
        <v>49.253297682709444</v>
      </c>
      <c r="G439" s="265">
        <f>SUM(G440:G441)</f>
        <v>88000</v>
      </c>
      <c r="H439" s="265">
        <f>SUM(H440:H441)</f>
        <v>1210000</v>
      </c>
      <c r="I439" s="266">
        <f>H439/D439*100</f>
        <v>107.84313725490196</v>
      </c>
      <c r="J439" s="265">
        <f>SUM(J440:J441)</f>
        <v>1252000</v>
      </c>
      <c r="K439" s="266">
        <f t="shared" si="18"/>
        <v>111.58645276292336</v>
      </c>
      <c r="L439" s="240"/>
    </row>
    <row r="440" spans="2:12">
      <c r="B440" s="87">
        <v>411100</v>
      </c>
      <c r="C440" s="23" t="s">
        <v>164</v>
      </c>
      <c r="D440" s="260">
        <v>698000</v>
      </c>
      <c r="E440" s="260">
        <v>338862</v>
      </c>
      <c r="F440" s="261">
        <f t="shared" si="19"/>
        <v>48.547564469914036</v>
      </c>
      <c r="G440" s="260">
        <f>H440-D440</f>
        <v>57000</v>
      </c>
      <c r="H440" s="260">
        <v>755000</v>
      </c>
      <c r="I440" s="261">
        <f>H440/D440*100</f>
        <v>108.16618911174784</v>
      </c>
      <c r="J440" s="260">
        <v>810000</v>
      </c>
      <c r="K440" s="261">
        <f t="shared" si="18"/>
        <v>116.04584527220629</v>
      </c>
      <c r="L440" s="240"/>
    </row>
    <row r="441" spans="2:12">
      <c r="B441" s="87">
        <v>411190</v>
      </c>
      <c r="C441" s="23" t="s">
        <v>165</v>
      </c>
      <c r="D441" s="260">
        <v>424000</v>
      </c>
      <c r="E441" s="260">
        <v>213760</v>
      </c>
      <c r="F441" s="261">
        <f t="shared" si="19"/>
        <v>50.415094339622648</v>
      </c>
      <c r="G441" s="260">
        <f>H441-D441</f>
        <v>31000</v>
      </c>
      <c r="H441" s="260">
        <v>455000</v>
      </c>
      <c r="I441" s="261">
        <f>H441/D441*100</f>
        <v>107.31132075471699</v>
      </c>
      <c r="J441" s="260">
        <v>442000</v>
      </c>
      <c r="K441" s="261">
        <f t="shared" si="18"/>
        <v>104.24528301886792</v>
      </c>
      <c r="L441" s="240"/>
    </row>
    <row r="442" spans="2:12">
      <c r="B442" s="87"/>
      <c r="C442" s="23"/>
      <c r="D442" s="260"/>
      <c r="E442" s="260"/>
      <c r="F442" s="261"/>
      <c r="G442" s="260"/>
      <c r="H442" s="260"/>
      <c r="I442" s="261"/>
      <c r="J442" s="260"/>
      <c r="K442" s="261"/>
      <c r="L442" s="240"/>
    </row>
    <row r="443" spans="2:12" ht="15">
      <c r="B443" s="85">
        <v>411200</v>
      </c>
      <c r="C443" s="86" t="s">
        <v>166</v>
      </c>
      <c r="D443" s="237">
        <f>D444+D448</f>
        <v>237500</v>
      </c>
      <c r="E443" s="237">
        <f>E444+E448</f>
        <v>85668</v>
      </c>
      <c r="F443" s="238">
        <f t="shared" si="19"/>
        <v>36.070736842105262</v>
      </c>
      <c r="G443" s="237">
        <f>G444+G448</f>
        <v>-55500</v>
      </c>
      <c r="H443" s="237">
        <f>H444+H448</f>
        <v>182000</v>
      </c>
      <c r="I443" s="238">
        <f t="shared" ref="I443:I448" si="21">H443/D443*100</f>
        <v>76.631578947368411</v>
      </c>
      <c r="J443" s="237">
        <f>J444+J448</f>
        <v>216000</v>
      </c>
      <c r="K443" s="238">
        <f t="shared" si="18"/>
        <v>90.94736842105263</v>
      </c>
      <c r="L443" s="240"/>
    </row>
    <row r="444" spans="2:12">
      <c r="B444" s="87">
        <v>411200</v>
      </c>
      <c r="C444" s="103" t="s">
        <v>311</v>
      </c>
      <c r="D444" s="242">
        <f>SUM(D445:D447)</f>
        <v>152000</v>
      </c>
      <c r="E444" s="242">
        <f>SUM(E445:E447)</f>
        <v>57913</v>
      </c>
      <c r="F444" s="248">
        <f t="shared" si="19"/>
        <v>38.100657894736841</v>
      </c>
      <c r="G444" s="242">
        <f>SUM(G445:G447)</f>
        <v>-30000</v>
      </c>
      <c r="H444" s="242">
        <f>SUM(H445:H447)</f>
        <v>122000</v>
      </c>
      <c r="I444" s="248">
        <f t="shared" si="21"/>
        <v>80.26315789473685</v>
      </c>
      <c r="J444" s="242">
        <f>SUM(J445:J447)</f>
        <v>146000</v>
      </c>
      <c r="K444" s="248">
        <f t="shared" si="18"/>
        <v>96.05263157894737</v>
      </c>
      <c r="L444" s="240"/>
    </row>
    <row r="445" spans="2:12">
      <c r="B445" s="87">
        <v>411210</v>
      </c>
      <c r="C445" s="23" t="s">
        <v>167</v>
      </c>
      <c r="D445" s="242">
        <v>13500</v>
      </c>
      <c r="E445" s="242">
        <v>9251</v>
      </c>
      <c r="F445" s="248">
        <f t="shared" si="19"/>
        <v>68.525925925925918</v>
      </c>
      <c r="G445" s="242">
        <f>H445-D445</f>
        <v>6500</v>
      </c>
      <c r="H445" s="242">
        <v>20000</v>
      </c>
      <c r="I445" s="248">
        <f t="shared" si="21"/>
        <v>148.14814814814815</v>
      </c>
      <c r="J445" s="242">
        <v>16000</v>
      </c>
      <c r="K445" s="248">
        <f t="shared" si="18"/>
        <v>118.5185185185185</v>
      </c>
      <c r="L445" s="240"/>
    </row>
    <row r="446" spans="2:12">
      <c r="B446" s="87">
        <v>411220</v>
      </c>
      <c r="C446" s="23" t="s">
        <v>302</v>
      </c>
      <c r="D446" s="260">
        <v>128500</v>
      </c>
      <c r="E446" s="260">
        <v>41596</v>
      </c>
      <c r="F446" s="261">
        <f t="shared" si="19"/>
        <v>32.370428015564201</v>
      </c>
      <c r="G446" s="260">
        <f>H446-D446</f>
        <v>-38500</v>
      </c>
      <c r="H446" s="260">
        <v>90000</v>
      </c>
      <c r="I446" s="261">
        <f t="shared" si="21"/>
        <v>70.038910505836569</v>
      </c>
      <c r="J446" s="260">
        <v>120000</v>
      </c>
      <c r="K446" s="261">
        <f t="shared" si="18"/>
        <v>93.385214007782096</v>
      </c>
      <c r="L446" s="240"/>
    </row>
    <row r="447" spans="2:12">
      <c r="B447" s="87">
        <v>411200</v>
      </c>
      <c r="C447" s="23" t="s">
        <v>307</v>
      </c>
      <c r="D447" s="260">
        <v>10000</v>
      </c>
      <c r="E447" s="260">
        <v>7066</v>
      </c>
      <c r="F447" s="261">
        <f t="shared" si="19"/>
        <v>70.66</v>
      </c>
      <c r="G447" s="260">
        <f>H447-D447</f>
        <v>2000</v>
      </c>
      <c r="H447" s="260">
        <v>12000</v>
      </c>
      <c r="I447" s="261">
        <f t="shared" si="21"/>
        <v>120</v>
      </c>
      <c r="J447" s="260">
        <v>10000</v>
      </c>
      <c r="K447" s="261">
        <f t="shared" si="18"/>
        <v>100</v>
      </c>
      <c r="L447" s="240"/>
    </row>
    <row r="448" spans="2:12">
      <c r="B448" s="87">
        <v>411200</v>
      </c>
      <c r="C448" s="23" t="s">
        <v>168</v>
      </c>
      <c r="D448" s="260">
        <v>85500</v>
      </c>
      <c r="E448" s="260">
        <v>27755</v>
      </c>
      <c r="F448" s="261">
        <f t="shared" si="19"/>
        <v>32.461988304093566</v>
      </c>
      <c r="G448" s="260">
        <f>H448-D448</f>
        <v>-25500</v>
      </c>
      <c r="H448" s="260">
        <v>60000</v>
      </c>
      <c r="I448" s="261">
        <f t="shared" si="21"/>
        <v>70.175438596491219</v>
      </c>
      <c r="J448" s="260">
        <v>70000</v>
      </c>
      <c r="K448" s="261">
        <f t="shared" si="18"/>
        <v>81.871345029239762</v>
      </c>
      <c r="L448" s="240"/>
    </row>
    <row r="449" spans="2:12">
      <c r="B449" s="87"/>
      <c r="C449" s="23"/>
      <c r="D449" s="260"/>
      <c r="E449" s="260"/>
      <c r="F449" s="261"/>
      <c r="G449" s="260"/>
      <c r="H449" s="260"/>
      <c r="I449" s="261"/>
      <c r="J449" s="260"/>
      <c r="K449" s="261"/>
      <c r="L449" s="240"/>
    </row>
    <row r="450" spans="2:12" ht="15">
      <c r="B450" s="19"/>
      <c r="C450" s="192"/>
      <c r="D450" s="50"/>
      <c r="E450" s="50"/>
      <c r="F450" s="223"/>
      <c r="G450" s="50"/>
      <c r="H450" s="50"/>
      <c r="I450" s="223"/>
      <c r="J450" s="50"/>
      <c r="K450" s="223"/>
      <c r="L450" s="240"/>
    </row>
    <row r="451" spans="2:12">
      <c r="B451" s="87"/>
      <c r="C451" s="23"/>
      <c r="D451" s="260"/>
      <c r="E451" s="260"/>
      <c r="F451" s="261"/>
      <c r="G451" s="260"/>
      <c r="H451" s="260"/>
      <c r="I451" s="261"/>
      <c r="J451" s="260"/>
      <c r="K451" s="261"/>
      <c r="L451" s="240"/>
    </row>
    <row r="452" spans="2:12" ht="15">
      <c r="B452" s="19">
        <v>411400</v>
      </c>
      <c r="C452" s="19" t="s">
        <v>396</v>
      </c>
      <c r="D452" s="50">
        <v>10000</v>
      </c>
      <c r="E452" s="50">
        <v>4565</v>
      </c>
      <c r="F452" s="223">
        <f t="shared" si="19"/>
        <v>45.65</v>
      </c>
      <c r="G452" s="50">
        <f>H452-D452</f>
        <v>0</v>
      </c>
      <c r="H452" s="50">
        <v>10000</v>
      </c>
      <c r="I452" s="223">
        <f>H452/D452*100</f>
        <v>100</v>
      </c>
      <c r="J452" s="50">
        <v>30000</v>
      </c>
      <c r="K452" s="223">
        <f t="shared" si="18"/>
        <v>300</v>
      </c>
      <c r="L452" s="240"/>
    </row>
    <row r="453" spans="2:12">
      <c r="B453" s="87"/>
      <c r="C453" s="23"/>
      <c r="D453" s="260"/>
      <c r="E453" s="260"/>
      <c r="F453" s="261"/>
      <c r="G453" s="260"/>
      <c r="H453" s="260"/>
      <c r="I453" s="261"/>
      <c r="J453" s="260"/>
      <c r="K453" s="261"/>
      <c r="L453" s="240"/>
    </row>
    <row r="454" spans="2:12" ht="15">
      <c r="B454" s="85">
        <v>412931</v>
      </c>
      <c r="C454" s="86" t="s">
        <v>169</v>
      </c>
      <c r="D454" s="265">
        <f>D455+D456</f>
        <v>20000</v>
      </c>
      <c r="E454" s="265">
        <f>E455+E456</f>
        <v>1912</v>
      </c>
      <c r="F454" s="266">
        <f t="shared" si="19"/>
        <v>9.56</v>
      </c>
      <c r="G454" s="265">
        <f>G455+G456</f>
        <v>-18000</v>
      </c>
      <c r="H454" s="265">
        <f>H455+H456</f>
        <v>2000</v>
      </c>
      <c r="I454" s="266">
        <f>H454/D454*100</f>
        <v>10</v>
      </c>
      <c r="J454" s="265">
        <f>J455+J456</f>
        <v>0</v>
      </c>
      <c r="K454" s="266">
        <f t="shared" si="18"/>
        <v>0</v>
      </c>
      <c r="L454" s="240"/>
    </row>
    <row r="455" spans="2:12">
      <c r="B455" s="87">
        <v>412931</v>
      </c>
      <c r="C455" s="23" t="s">
        <v>170</v>
      </c>
      <c r="D455" s="260">
        <v>12000</v>
      </c>
      <c r="E455" s="260">
        <v>1350</v>
      </c>
      <c r="F455" s="261">
        <f t="shared" si="19"/>
        <v>11.25</v>
      </c>
      <c r="G455" s="260">
        <f>H455-D455</f>
        <v>-10600</v>
      </c>
      <c r="H455" s="260">
        <v>1400</v>
      </c>
      <c r="I455" s="261">
        <f>H455/D455*100</f>
        <v>11.666666666666666</v>
      </c>
      <c r="J455" s="260">
        <v>0</v>
      </c>
      <c r="K455" s="261">
        <f t="shared" si="18"/>
        <v>0</v>
      </c>
      <c r="L455" s="240"/>
    </row>
    <row r="456" spans="2:12">
      <c r="B456" s="87">
        <v>412931</v>
      </c>
      <c r="C456" s="23" t="s">
        <v>416</v>
      </c>
      <c r="D456" s="260">
        <v>8000</v>
      </c>
      <c r="E456" s="260">
        <v>562</v>
      </c>
      <c r="F456" s="261">
        <f t="shared" si="19"/>
        <v>7.0250000000000004</v>
      </c>
      <c r="G456" s="260">
        <f>H456-D456</f>
        <v>-7400</v>
      </c>
      <c r="H456" s="260">
        <v>600</v>
      </c>
      <c r="I456" s="261">
        <f>H456/D456*100</f>
        <v>7.5</v>
      </c>
      <c r="J456" s="260">
        <v>0</v>
      </c>
      <c r="K456" s="261">
        <f t="shared" si="18"/>
        <v>0</v>
      </c>
      <c r="L456" s="240"/>
    </row>
    <row r="457" spans="2:12">
      <c r="B457" s="87"/>
      <c r="C457" s="23"/>
      <c r="D457" s="260"/>
      <c r="E457" s="260"/>
      <c r="F457" s="261"/>
      <c r="G457" s="260"/>
      <c r="H457" s="260"/>
      <c r="I457" s="261"/>
      <c r="J457" s="260"/>
      <c r="K457" s="261"/>
      <c r="L457" s="240"/>
    </row>
    <row r="458" spans="2:12" ht="15">
      <c r="B458" s="84">
        <v>412938</v>
      </c>
      <c r="C458" s="22" t="s">
        <v>354</v>
      </c>
      <c r="D458" s="50">
        <v>5000</v>
      </c>
      <c r="E458" s="50">
        <v>663</v>
      </c>
      <c r="F458" s="223">
        <f t="shared" si="19"/>
        <v>13.26</v>
      </c>
      <c r="G458" s="50">
        <f>H458-D458</f>
        <v>-4000</v>
      </c>
      <c r="H458" s="50">
        <v>1000</v>
      </c>
      <c r="I458" s="223">
        <f>H458/D458*100</f>
        <v>20</v>
      </c>
      <c r="J458" s="50">
        <v>5000</v>
      </c>
      <c r="K458" s="223">
        <f t="shared" ref="K458:K520" si="22">J458/D458*100</f>
        <v>100</v>
      </c>
      <c r="L458" s="240"/>
    </row>
    <row r="459" spans="2:12" ht="15">
      <c r="B459" s="84"/>
      <c r="C459" s="22"/>
      <c r="D459" s="50"/>
      <c r="E459" s="50"/>
      <c r="F459" s="223"/>
      <c r="G459" s="50"/>
      <c r="H459" s="50"/>
      <c r="I459" s="223"/>
      <c r="J459" s="50"/>
      <c r="K459" s="223"/>
      <c r="L459" s="240"/>
    </row>
    <row r="460" spans="2:12" ht="15">
      <c r="B460" s="84">
        <v>487000</v>
      </c>
      <c r="C460" s="22" t="s">
        <v>470</v>
      </c>
      <c r="D460" s="50">
        <v>1000</v>
      </c>
      <c r="E460" s="50">
        <v>1114</v>
      </c>
      <c r="F460" s="223">
        <f t="shared" si="19"/>
        <v>111.4</v>
      </c>
      <c r="G460" s="50">
        <f>H460-D460</f>
        <v>400</v>
      </c>
      <c r="H460" s="50">
        <v>1400</v>
      </c>
      <c r="I460" s="223">
        <f>H460/D460*100</f>
        <v>140</v>
      </c>
      <c r="J460" s="50">
        <v>1600</v>
      </c>
      <c r="K460" s="223">
        <f t="shared" si="22"/>
        <v>160</v>
      </c>
      <c r="L460" s="240"/>
    </row>
    <row r="461" spans="2:12" ht="15">
      <c r="B461" s="84"/>
      <c r="C461" s="22"/>
      <c r="D461" s="50"/>
      <c r="E461" s="50"/>
      <c r="F461" s="223"/>
      <c r="G461" s="50"/>
      <c r="H461" s="50"/>
      <c r="I461" s="223"/>
      <c r="J461" s="50"/>
      <c r="K461" s="223"/>
      <c r="L461" s="240"/>
    </row>
    <row r="462" spans="2:12" ht="15">
      <c r="B462" s="84">
        <v>412999</v>
      </c>
      <c r="C462" s="22" t="s">
        <v>483</v>
      </c>
      <c r="D462" s="50">
        <v>0</v>
      </c>
      <c r="E462" s="50">
        <v>1792</v>
      </c>
      <c r="F462" s="223"/>
      <c r="G462" s="50">
        <f>H462-D462</f>
        <v>3500</v>
      </c>
      <c r="H462" s="50">
        <v>3500</v>
      </c>
      <c r="I462" s="223"/>
      <c r="J462" s="50">
        <v>0</v>
      </c>
      <c r="K462" s="223"/>
      <c r="L462" s="240"/>
    </row>
    <row r="463" spans="2:12" ht="15">
      <c r="B463" s="84"/>
      <c r="C463" s="22"/>
      <c r="D463" s="50"/>
      <c r="E463" s="50"/>
      <c r="F463" s="223"/>
      <c r="G463" s="50"/>
      <c r="H463" s="50"/>
      <c r="I463" s="223"/>
      <c r="J463" s="50"/>
      <c r="K463" s="223"/>
      <c r="L463" s="240"/>
    </row>
    <row r="464" spans="2:12" ht="15">
      <c r="B464" s="84">
        <v>638000</v>
      </c>
      <c r="C464" s="22" t="s">
        <v>431</v>
      </c>
      <c r="D464" s="50">
        <f>D465</f>
        <v>6000</v>
      </c>
      <c r="E464" s="50">
        <f>E465</f>
        <v>1052</v>
      </c>
      <c r="F464" s="223">
        <f t="shared" ref="F464:F525" si="23">E464/D464*100</f>
        <v>17.533333333333335</v>
      </c>
      <c r="G464" s="50">
        <f>G465</f>
        <v>-3400</v>
      </c>
      <c r="H464" s="50">
        <f>H465</f>
        <v>2600</v>
      </c>
      <c r="I464" s="223">
        <f>H464/D464*100</f>
        <v>43.333333333333336</v>
      </c>
      <c r="J464" s="50">
        <f>J465</f>
        <v>16000</v>
      </c>
      <c r="K464" s="223">
        <f t="shared" si="22"/>
        <v>266.66666666666663</v>
      </c>
      <c r="L464" s="240"/>
    </row>
    <row r="465" spans="2:12" ht="43.5">
      <c r="B465" s="84">
        <v>638100</v>
      </c>
      <c r="C465" s="191" t="s">
        <v>429</v>
      </c>
      <c r="D465" s="57">
        <v>6000</v>
      </c>
      <c r="E465" s="57">
        <v>1052</v>
      </c>
      <c r="F465" s="225">
        <f t="shared" si="23"/>
        <v>17.533333333333335</v>
      </c>
      <c r="G465" s="57">
        <f>H465-D465</f>
        <v>-3400</v>
      </c>
      <c r="H465" s="57">
        <v>2600</v>
      </c>
      <c r="I465" s="225">
        <f>H465/D465*100</f>
        <v>43.333333333333336</v>
      </c>
      <c r="J465" s="57">
        <v>16000</v>
      </c>
      <c r="K465" s="225">
        <f t="shared" si="22"/>
        <v>266.66666666666663</v>
      </c>
      <c r="L465" s="240"/>
    </row>
    <row r="466" spans="2:12">
      <c r="B466" s="87"/>
      <c r="C466" s="23"/>
      <c r="D466" s="237"/>
      <c r="E466" s="237"/>
      <c r="F466" s="238"/>
      <c r="G466" s="237"/>
      <c r="H466" s="237"/>
      <c r="I466" s="238"/>
      <c r="J466" s="237"/>
      <c r="K466" s="238"/>
      <c r="L466" s="240"/>
    </row>
    <row r="467" spans="2:12" ht="15">
      <c r="B467" s="91"/>
      <c r="C467" s="92" t="s">
        <v>171</v>
      </c>
      <c r="D467" s="262">
        <f>D439+D450+D443+D452+D454+D458+D464+D460</f>
        <v>1401500</v>
      </c>
      <c r="E467" s="262">
        <f>E439+E450+E443+E452+E454+E458+E464+E460+E462</f>
        <v>649388</v>
      </c>
      <c r="F467" s="263">
        <f t="shared" si="23"/>
        <v>46.335212272565109</v>
      </c>
      <c r="G467" s="262">
        <f>G439+G450+G443+G452+G454+G458+G464+G460+G462</f>
        <v>11000</v>
      </c>
      <c r="H467" s="262">
        <f>H439+H450+H443+H452+H454+H458+H464+H460+H462</f>
        <v>1412500</v>
      </c>
      <c r="I467" s="263">
        <f>H467/D467*100</f>
        <v>100.78487334998216</v>
      </c>
      <c r="J467" s="262">
        <f>J439+J450+J443+J452+J454+J458+J464+J460+J462</f>
        <v>1520600</v>
      </c>
      <c r="K467" s="263">
        <f t="shared" si="22"/>
        <v>108.49803781662504</v>
      </c>
      <c r="L467" s="240"/>
    </row>
    <row r="468" spans="2:12" ht="15">
      <c r="B468" s="84"/>
      <c r="C468" s="63"/>
      <c r="D468" s="55"/>
      <c r="E468" s="55"/>
      <c r="F468" s="214"/>
      <c r="G468" s="55"/>
      <c r="H468" s="55"/>
      <c r="I468" s="214"/>
      <c r="K468" s="214"/>
      <c r="L468" s="240"/>
    </row>
    <row r="469" spans="2:12" ht="15">
      <c r="B469" s="94"/>
      <c r="C469" s="81" t="s">
        <v>325</v>
      </c>
      <c r="D469" s="55"/>
      <c r="E469" s="55"/>
      <c r="F469" s="214"/>
      <c r="G469" s="55"/>
      <c r="H469" s="55"/>
      <c r="I469" s="214"/>
      <c r="K469" s="214"/>
      <c r="L469" s="240"/>
    </row>
    <row r="470" spans="2:12" ht="15">
      <c r="B470" s="94" t="s">
        <v>326</v>
      </c>
      <c r="C470" s="81" t="s">
        <v>327</v>
      </c>
      <c r="D470" s="55"/>
      <c r="E470" s="55"/>
      <c r="F470" s="214"/>
      <c r="G470" s="55"/>
      <c r="H470" s="55"/>
      <c r="I470" s="214"/>
      <c r="K470" s="214"/>
      <c r="L470" s="240"/>
    </row>
    <row r="471" spans="2:12">
      <c r="B471" s="82"/>
      <c r="C471" s="166" t="s">
        <v>172</v>
      </c>
      <c r="D471" s="55"/>
      <c r="E471" s="55"/>
      <c r="F471" s="214"/>
      <c r="G471" s="55"/>
      <c r="H471" s="55"/>
      <c r="I471" s="214"/>
      <c r="K471" s="214"/>
      <c r="L471" s="240"/>
    </row>
    <row r="472" spans="2:12">
      <c r="B472" s="82"/>
      <c r="C472" s="112"/>
      <c r="D472" s="55"/>
      <c r="E472" s="55"/>
      <c r="F472" s="214"/>
      <c r="G472" s="55"/>
      <c r="H472" s="55"/>
      <c r="I472" s="214"/>
      <c r="K472" s="214"/>
      <c r="L472" s="240"/>
    </row>
    <row r="473" spans="2:12" ht="15">
      <c r="B473" s="15"/>
      <c r="C473" s="18"/>
      <c r="D473" s="55"/>
      <c r="E473" s="55"/>
      <c r="F473" s="214"/>
      <c r="G473" s="55"/>
      <c r="H473" s="55"/>
      <c r="I473" s="214"/>
      <c r="K473" s="214"/>
      <c r="L473" s="240"/>
    </row>
    <row r="474" spans="2:12" ht="15">
      <c r="B474" s="85">
        <v>410000</v>
      </c>
      <c r="C474" s="86" t="s">
        <v>173</v>
      </c>
      <c r="D474" s="237">
        <f>D475+D479</f>
        <v>33450</v>
      </c>
      <c r="E474" s="237">
        <f>E475+E479</f>
        <v>18127</v>
      </c>
      <c r="F474" s="238">
        <f t="shared" si="23"/>
        <v>54.191330343796707</v>
      </c>
      <c r="G474" s="237">
        <f>G475+G479</f>
        <v>8000</v>
      </c>
      <c r="H474" s="237">
        <f>H475+H479</f>
        <v>41450</v>
      </c>
      <c r="I474" s="238">
        <f>H474/D474*100</f>
        <v>123.91629297458894</v>
      </c>
      <c r="J474" s="237">
        <f>J475+J479</f>
        <v>41400</v>
      </c>
      <c r="K474" s="238">
        <f t="shared" si="22"/>
        <v>123.76681614349776</v>
      </c>
      <c r="L474" s="240"/>
    </row>
    <row r="475" spans="2:12" ht="15">
      <c r="B475" s="85">
        <v>412700</v>
      </c>
      <c r="C475" s="86" t="s">
        <v>143</v>
      </c>
      <c r="D475" s="237">
        <f>SUM(D476:D478)</f>
        <v>16200</v>
      </c>
      <c r="E475" s="237">
        <f>SUM(E476:E478)</f>
        <v>5301</v>
      </c>
      <c r="F475" s="238">
        <f t="shared" si="23"/>
        <v>32.722222222222221</v>
      </c>
      <c r="G475" s="237">
        <f>SUM(G476:G478)</f>
        <v>-2000</v>
      </c>
      <c r="H475" s="237">
        <f>SUM(H476:H478)</f>
        <v>14200</v>
      </c>
      <c r="I475" s="238">
        <f t="shared" ref="I475:I539" si="24">H475/D475*100</f>
        <v>87.654320987654316</v>
      </c>
      <c r="J475" s="237">
        <f>SUM(J476:J478)</f>
        <v>14200</v>
      </c>
      <c r="K475" s="238">
        <f t="shared" si="22"/>
        <v>87.654320987654316</v>
      </c>
      <c r="L475" s="240"/>
    </row>
    <row r="476" spans="2:12">
      <c r="B476" s="87">
        <v>412799</v>
      </c>
      <c r="C476" s="23" t="s">
        <v>174</v>
      </c>
      <c r="D476" s="260">
        <v>6200</v>
      </c>
      <c r="E476" s="260">
        <v>3108</v>
      </c>
      <c r="F476" s="261">
        <f t="shared" si="23"/>
        <v>50.12903225806452</v>
      </c>
      <c r="G476" s="260">
        <f>H476-D476</f>
        <v>0</v>
      </c>
      <c r="H476" s="260">
        <v>6200</v>
      </c>
      <c r="I476" s="261">
        <f t="shared" si="24"/>
        <v>100</v>
      </c>
      <c r="J476" s="260">
        <v>6200</v>
      </c>
      <c r="K476" s="261">
        <f t="shared" si="22"/>
        <v>100</v>
      </c>
      <c r="L476" s="240"/>
    </row>
    <row r="477" spans="2:12">
      <c r="B477" s="87">
        <v>412799</v>
      </c>
      <c r="C477" s="23" t="s">
        <v>175</v>
      </c>
      <c r="D477" s="260">
        <v>9000</v>
      </c>
      <c r="E477" s="260">
        <v>1795</v>
      </c>
      <c r="F477" s="261">
        <f t="shared" si="23"/>
        <v>19.944444444444446</v>
      </c>
      <c r="G477" s="260">
        <f>H477-D477</f>
        <v>-2000</v>
      </c>
      <c r="H477" s="260">
        <v>7000</v>
      </c>
      <c r="I477" s="261">
        <f t="shared" si="24"/>
        <v>77.777777777777786</v>
      </c>
      <c r="J477" s="260">
        <v>7000</v>
      </c>
      <c r="K477" s="261">
        <f t="shared" si="22"/>
        <v>77.777777777777786</v>
      </c>
      <c r="L477" s="240"/>
    </row>
    <row r="478" spans="2:12">
      <c r="B478" s="87">
        <v>412799</v>
      </c>
      <c r="C478" s="23" t="s">
        <v>176</v>
      </c>
      <c r="D478" s="260">
        <v>1000</v>
      </c>
      <c r="E478" s="260">
        <v>398</v>
      </c>
      <c r="F478" s="261">
        <f t="shared" si="23"/>
        <v>39.800000000000004</v>
      </c>
      <c r="G478" s="260">
        <f>H478-D478</f>
        <v>0</v>
      </c>
      <c r="H478" s="260">
        <v>1000</v>
      </c>
      <c r="I478" s="261">
        <f t="shared" si="24"/>
        <v>100</v>
      </c>
      <c r="J478" s="260">
        <v>1000</v>
      </c>
      <c r="K478" s="261">
        <f t="shared" si="22"/>
        <v>100</v>
      </c>
      <c r="L478" s="240"/>
    </row>
    <row r="479" spans="2:12" ht="15">
      <c r="B479" s="84">
        <v>412900</v>
      </c>
      <c r="C479" s="22" t="s">
        <v>150</v>
      </c>
      <c r="D479" s="50">
        <f>D480+D481</f>
        <v>17250</v>
      </c>
      <c r="E479" s="50">
        <f>E480+E481</f>
        <v>12826</v>
      </c>
      <c r="F479" s="223">
        <f t="shared" si="23"/>
        <v>74.353623188405791</v>
      </c>
      <c r="G479" s="50">
        <f>G480+G481</f>
        <v>10000</v>
      </c>
      <c r="H479" s="50">
        <f>H480+H481</f>
        <v>27250</v>
      </c>
      <c r="I479" s="223">
        <f t="shared" si="24"/>
        <v>157.97101449275362</v>
      </c>
      <c r="J479" s="50">
        <f>J480+J481</f>
        <v>27200</v>
      </c>
      <c r="K479" s="223">
        <f t="shared" si="22"/>
        <v>157.68115942028987</v>
      </c>
      <c r="L479" s="240"/>
    </row>
    <row r="480" spans="2:12">
      <c r="B480" s="87">
        <v>412992</v>
      </c>
      <c r="C480" s="23" t="s">
        <v>303</v>
      </c>
      <c r="D480" s="260">
        <v>2250</v>
      </c>
      <c r="E480" s="260">
        <v>556</v>
      </c>
      <c r="F480" s="261">
        <f t="shared" si="23"/>
        <v>24.711111111111112</v>
      </c>
      <c r="G480" s="260">
        <f>H480-D480</f>
        <v>0</v>
      </c>
      <c r="H480" s="260">
        <v>2250</v>
      </c>
      <c r="I480" s="261">
        <f t="shared" si="24"/>
        <v>100</v>
      </c>
      <c r="J480" s="260">
        <v>2200</v>
      </c>
      <c r="K480" s="261">
        <f t="shared" si="22"/>
        <v>97.777777777777771</v>
      </c>
      <c r="L480" s="240"/>
    </row>
    <row r="481" spans="2:12">
      <c r="B481" s="87">
        <v>412937</v>
      </c>
      <c r="C481" s="23" t="s">
        <v>437</v>
      </c>
      <c r="D481" s="260">
        <v>15000</v>
      </c>
      <c r="E481" s="260">
        <v>12270</v>
      </c>
      <c r="F481" s="261">
        <f t="shared" si="23"/>
        <v>81.8</v>
      </c>
      <c r="G481" s="260">
        <f>H481-D481</f>
        <v>10000</v>
      </c>
      <c r="H481" s="260">
        <v>25000</v>
      </c>
      <c r="I481" s="261">
        <f t="shared" si="24"/>
        <v>166.66666666666669</v>
      </c>
      <c r="J481" s="260">
        <v>25000</v>
      </c>
      <c r="K481" s="261">
        <f t="shared" si="22"/>
        <v>166.66666666666669</v>
      </c>
      <c r="L481" s="240"/>
    </row>
    <row r="482" spans="2:12">
      <c r="B482" s="87"/>
      <c r="C482" s="23"/>
      <c r="D482" s="260"/>
      <c r="E482" s="260"/>
      <c r="F482" s="261"/>
      <c r="G482" s="260"/>
      <c r="H482" s="260"/>
      <c r="I482" s="261"/>
      <c r="J482" s="260"/>
      <c r="K482" s="261"/>
      <c r="L482" s="240"/>
    </row>
    <row r="483" spans="2:12" ht="15">
      <c r="B483" s="85">
        <v>410000</v>
      </c>
      <c r="C483" s="86" t="s">
        <v>178</v>
      </c>
      <c r="D483" s="237">
        <f>D485+D488+D529</f>
        <v>639000</v>
      </c>
      <c r="E483" s="237">
        <f>E485+E488+E529</f>
        <v>278135</v>
      </c>
      <c r="F483" s="238">
        <f t="shared" si="23"/>
        <v>43.526604068857587</v>
      </c>
      <c r="G483" s="237">
        <f>G485+G488+G529</f>
        <v>66300</v>
      </c>
      <c r="H483" s="237">
        <f>H485+H488+H529</f>
        <v>705300</v>
      </c>
      <c r="I483" s="238">
        <f t="shared" si="24"/>
        <v>110.3755868544601</v>
      </c>
      <c r="J483" s="237">
        <f>J485+J488+J529</f>
        <v>635600</v>
      </c>
      <c r="K483" s="238">
        <f t="shared" si="22"/>
        <v>99.467918622848188</v>
      </c>
      <c r="L483" s="240"/>
    </row>
    <row r="484" spans="2:12" ht="15">
      <c r="B484" s="87"/>
      <c r="C484" s="86" t="s">
        <v>179</v>
      </c>
      <c r="D484" s="242"/>
      <c r="E484" s="242"/>
      <c r="F484" s="248"/>
      <c r="G484" s="242"/>
      <c r="H484" s="242"/>
      <c r="I484" s="248"/>
      <c r="J484" s="242"/>
      <c r="K484" s="248"/>
      <c r="L484" s="240"/>
    </row>
    <row r="485" spans="2:12" ht="15">
      <c r="B485" s="85">
        <v>414100</v>
      </c>
      <c r="C485" s="86" t="s">
        <v>5</v>
      </c>
      <c r="D485" s="237">
        <f>SUM(D486:D486)</f>
        <v>20000</v>
      </c>
      <c r="E485" s="237">
        <f>SUM(E486:E486)</f>
        <v>0</v>
      </c>
      <c r="F485" s="238">
        <f t="shared" si="23"/>
        <v>0</v>
      </c>
      <c r="G485" s="237">
        <f>SUM(G486:G486)</f>
        <v>-5000</v>
      </c>
      <c r="H485" s="237">
        <f>SUM(H486:H486)</f>
        <v>15000</v>
      </c>
      <c r="I485" s="238">
        <f t="shared" si="24"/>
        <v>75</v>
      </c>
      <c r="J485" s="237">
        <f>SUM(J486:J486)</f>
        <v>20000</v>
      </c>
      <c r="K485" s="238">
        <f t="shared" si="22"/>
        <v>100</v>
      </c>
      <c r="L485" s="240"/>
    </row>
    <row r="486" spans="2:12">
      <c r="B486" s="87">
        <v>414149</v>
      </c>
      <c r="C486" s="23" t="s">
        <v>407</v>
      </c>
      <c r="D486" s="242">
        <v>20000</v>
      </c>
      <c r="E486" s="242">
        <v>0</v>
      </c>
      <c r="F486" s="248">
        <f t="shared" si="23"/>
        <v>0</v>
      </c>
      <c r="G486" s="242">
        <f>H486-D486</f>
        <v>-5000</v>
      </c>
      <c r="H486" s="242">
        <v>15000</v>
      </c>
      <c r="I486" s="248">
        <f t="shared" si="24"/>
        <v>75</v>
      </c>
      <c r="J486" s="242">
        <v>20000</v>
      </c>
      <c r="K486" s="248">
        <f t="shared" si="22"/>
        <v>100</v>
      </c>
      <c r="L486" s="240"/>
    </row>
    <row r="487" spans="2:12">
      <c r="B487" s="87"/>
      <c r="C487" s="23"/>
      <c r="D487" s="242"/>
      <c r="E487" s="242"/>
      <c r="F487" s="248"/>
      <c r="G487" s="242"/>
      <c r="H487" s="242"/>
      <c r="I487" s="248"/>
      <c r="J487" s="242"/>
      <c r="K487" s="248"/>
      <c r="L487" s="240"/>
    </row>
    <row r="488" spans="2:12" ht="15">
      <c r="B488" s="85">
        <v>415200</v>
      </c>
      <c r="C488" s="86" t="s">
        <v>6</v>
      </c>
      <c r="D488" s="237">
        <f>D489</f>
        <v>518500</v>
      </c>
      <c r="E488" s="237">
        <f>E489</f>
        <v>227338</v>
      </c>
      <c r="F488" s="238">
        <f t="shared" si="23"/>
        <v>43.845323047251689</v>
      </c>
      <c r="G488" s="237">
        <f>G489</f>
        <v>70600</v>
      </c>
      <c r="H488" s="237">
        <f>H489</f>
        <v>589100</v>
      </c>
      <c r="I488" s="238">
        <f t="shared" si="24"/>
        <v>113.6162005785921</v>
      </c>
      <c r="J488" s="237">
        <f>J489</f>
        <v>511100</v>
      </c>
      <c r="K488" s="238">
        <f t="shared" si="22"/>
        <v>98.572806171648992</v>
      </c>
      <c r="L488" s="240"/>
    </row>
    <row r="489" spans="2:12" ht="15">
      <c r="B489" s="85">
        <v>415210</v>
      </c>
      <c r="C489" s="86" t="s">
        <v>180</v>
      </c>
      <c r="D489" s="237">
        <f>SUM(D490:D525)</f>
        <v>518500</v>
      </c>
      <c r="E489" s="237">
        <f>SUM(E490:E525)</f>
        <v>227338</v>
      </c>
      <c r="F489" s="238">
        <f t="shared" si="23"/>
        <v>43.845323047251689</v>
      </c>
      <c r="G489" s="237">
        <f>SUM(G490:G525)</f>
        <v>70600</v>
      </c>
      <c r="H489" s="237">
        <f>SUM(H490:H525)</f>
        <v>589100</v>
      </c>
      <c r="I489" s="238">
        <f t="shared" si="24"/>
        <v>113.6162005785921</v>
      </c>
      <c r="J489" s="237">
        <f>SUM(J490:J525)</f>
        <v>511100</v>
      </c>
      <c r="K489" s="238">
        <f t="shared" si="22"/>
        <v>98.572806171648992</v>
      </c>
      <c r="L489" s="240"/>
    </row>
    <row r="490" spans="2:12">
      <c r="B490" s="87">
        <v>415212</v>
      </c>
      <c r="C490" s="23" t="s">
        <v>181</v>
      </c>
      <c r="D490" s="242">
        <v>35000</v>
      </c>
      <c r="E490" s="242">
        <v>13219</v>
      </c>
      <c r="F490" s="248">
        <f t="shared" si="23"/>
        <v>37.768571428571427</v>
      </c>
      <c r="G490" s="242">
        <f t="shared" ref="G490:G525" si="25">H490-D490</f>
        <v>0</v>
      </c>
      <c r="H490" s="242">
        <v>35000</v>
      </c>
      <c r="I490" s="248">
        <f t="shared" si="24"/>
        <v>100</v>
      </c>
      <c r="J490" s="242">
        <v>35000</v>
      </c>
      <c r="K490" s="248">
        <f t="shared" si="22"/>
        <v>100</v>
      </c>
      <c r="L490" s="240"/>
    </row>
    <row r="491" spans="2:12">
      <c r="B491" s="87">
        <v>415212</v>
      </c>
      <c r="C491" s="23" t="s">
        <v>182</v>
      </c>
      <c r="D491" s="242">
        <v>16000</v>
      </c>
      <c r="E491" s="242">
        <v>5333</v>
      </c>
      <c r="F491" s="248">
        <f t="shared" si="23"/>
        <v>33.331250000000004</v>
      </c>
      <c r="G491" s="242">
        <f t="shared" si="25"/>
        <v>0</v>
      </c>
      <c r="H491" s="242">
        <v>16000</v>
      </c>
      <c r="I491" s="248">
        <f t="shared" si="24"/>
        <v>100</v>
      </c>
      <c r="J491" s="242">
        <v>16000</v>
      </c>
      <c r="K491" s="248">
        <f t="shared" si="22"/>
        <v>100</v>
      </c>
      <c r="L491" s="240"/>
    </row>
    <row r="492" spans="2:12">
      <c r="B492" s="87">
        <v>415212</v>
      </c>
      <c r="C492" s="23" t="s">
        <v>183</v>
      </c>
      <c r="D492" s="242">
        <v>2000</v>
      </c>
      <c r="E492" s="242">
        <v>350</v>
      </c>
      <c r="F492" s="248">
        <f t="shared" si="23"/>
        <v>17.5</v>
      </c>
      <c r="G492" s="242">
        <f t="shared" si="25"/>
        <v>-1000</v>
      </c>
      <c r="H492" s="242">
        <v>1000</v>
      </c>
      <c r="I492" s="248">
        <f t="shared" si="24"/>
        <v>50</v>
      </c>
      <c r="J492" s="242">
        <v>1500</v>
      </c>
      <c r="K492" s="248">
        <f t="shared" si="22"/>
        <v>75</v>
      </c>
      <c r="L492" s="240"/>
    </row>
    <row r="493" spans="2:12">
      <c r="B493" s="87">
        <v>415213</v>
      </c>
      <c r="C493" s="104" t="s">
        <v>184</v>
      </c>
      <c r="D493" s="242">
        <v>103000</v>
      </c>
      <c r="E493" s="242">
        <v>34000</v>
      </c>
      <c r="F493" s="248">
        <f t="shared" si="23"/>
        <v>33.009708737864081</v>
      </c>
      <c r="G493" s="242">
        <f t="shared" si="25"/>
        <v>0</v>
      </c>
      <c r="H493" s="242">
        <v>103000</v>
      </c>
      <c r="I493" s="248">
        <f t="shared" si="24"/>
        <v>100</v>
      </c>
      <c r="J493" s="242">
        <v>103000</v>
      </c>
      <c r="K493" s="248">
        <f t="shared" si="22"/>
        <v>100</v>
      </c>
      <c r="L493" s="240"/>
    </row>
    <row r="494" spans="2:12">
      <c r="B494" s="87">
        <v>415213</v>
      </c>
      <c r="C494" s="23" t="s">
        <v>317</v>
      </c>
      <c r="D494" s="242">
        <v>5000</v>
      </c>
      <c r="E494" s="242">
        <v>900</v>
      </c>
      <c r="F494" s="248">
        <f t="shared" si="23"/>
        <v>18</v>
      </c>
      <c r="G494" s="242">
        <f t="shared" si="25"/>
        <v>0</v>
      </c>
      <c r="H494" s="242">
        <v>5000</v>
      </c>
      <c r="I494" s="248">
        <f t="shared" si="24"/>
        <v>100</v>
      </c>
      <c r="J494" s="242">
        <v>5000</v>
      </c>
      <c r="K494" s="248">
        <f t="shared" si="22"/>
        <v>100</v>
      </c>
      <c r="L494" s="240"/>
    </row>
    <row r="495" spans="2:12">
      <c r="B495" s="87">
        <v>415213</v>
      </c>
      <c r="C495" s="23" t="s">
        <v>402</v>
      </c>
      <c r="D495" s="242">
        <v>4000</v>
      </c>
      <c r="E495" s="242">
        <v>500</v>
      </c>
      <c r="F495" s="248">
        <f t="shared" si="23"/>
        <v>12.5</v>
      </c>
      <c r="G495" s="242">
        <f t="shared" si="25"/>
        <v>0</v>
      </c>
      <c r="H495" s="242">
        <v>4000</v>
      </c>
      <c r="I495" s="248">
        <f t="shared" si="24"/>
        <v>100</v>
      </c>
      <c r="J495" s="242">
        <v>4000</v>
      </c>
      <c r="K495" s="248">
        <f t="shared" si="22"/>
        <v>100</v>
      </c>
      <c r="L495" s="240"/>
    </row>
    <row r="496" spans="2:12">
      <c r="B496" s="87">
        <v>415214</v>
      </c>
      <c r="C496" s="23" t="s">
        <v>185</v>
      </c>
      <c r="D496" s="242">
        <v>15000</v>
      </c>
      <c r="E496" s="242">
        <v>200</v>
      </c>
      <c r="F496" s="248">
        <f t="shared" si="23"/>
        <v>1.3333333333333335</v>
      </c>
      <c r="G496" s="242">
        <f t="shared" si="25"/>
        <v>-10000</v>
      </c>
      <c r="H496" s="242">
        <v>5000</v>
      </c>
      <c r="I496" s="248">
        <f t="shared" si="24"/>
        <v>33.333333333333329</v>
      </c>
      <c r="J496" s="242">
        <v>10000</v>
      </c>
      <c r="K496" s="248">
        <f t="shared" si="22"/>
        <v>66.666666666666657</v>
      </c>
      <c r="L496" s="240"/>
    </row>
    <row r="497" spans="2:12">
      <c r="B497" s="87">
        <v>415215</v>
      </c>
      <c r="C497" s="23" t="s">
        <v>186</v>
      </c>
      <c r="D497" s="242">
        <v>25000</v>
      </c>
      <c r="E497" s="242">
        <v>17122</v>
      </c>
      <c r="F497" s="248">
        <f t="shared" si="23"/>
        <v>68.488</v>
      </c>
      <c r="G497" s="242">
        <f t="shared" si="25"/>
        <v>10000</v>
      </c>
      <c r="H497" s="242">
        <v>35000</v>
      </c>
      <c r="I497" s="248">
        <f t="shared" si="24"/>
        <v>140</v>
      </c>
      <c r="J497" s="242">
        <v>35000</v>
      </c>
      <c r="K497" s="248">
        <f t="shared" si="22"/>
        <v>140</v>
      </c>
      <c r="L497" s="240"/>
    </row>
    <row r="498" spans="2:12">
      <c r="B498" s="87">
        <v>415215</v>
      </c>
      <c r="C498" s="23" t="s">
        <v>187</v>
      </c>
      <c r="D498" s="242">
        <v>10000</v>
      </c>
      <c r="E498" s="242">
        <v>3080</v>
      </c>
      <c r="F498" s="248">
        <f t="shared" si="23"/>
        <v>30.8</v>
      </c>
      <c r="G498" s="242">
        <f t="shared" si="25"/>
        <v>-500</v>
      </c>
      <c r="H498" s="242">
        <v>9500</v>
      </c>
      <c r="I498" s="248">
        <f t="shared" si="24"/>
        <v>95</v>
      </c>
      <c r="J498" s="242">
        <v>10000</v>
      </c>
      <c r="K498" s="248">
        <f t="shared" si="22"/>
        <v>100</v>
      </c>
      <c r="L498" s="240"/>
    </row>
    <row r="499" spans="2:12">
      <c r="B499" s="87">
        <v>415215</v>
      </c>
      <c r="C499" s="23" t="s">
        <v>188</v>
      </c>
      <c r="D499" s="242">
        <v>10000</v>
      </c>
      <c r="E499" s="242">
        <v>4800</v>
      </c>
      <c r="F499" s="248">
        <f t="shared" si="23"/>
        <v>48</v>
      </c>
      <c r="G499" s="242">
        <f t="shared" si="25"/>
        <v>-500</v>
      </c>
      <c r="H499" s="242">
        <v>9500</v>
      </c>
      <c r="I499" s="248">
        <f t="shared" si="24"/>
        <v>95</v>
      </c>
      <c r="J499" s="242">
        <v>10000</v>
      </c>
      <c r="K499" s="248">
        <f t="shared" si="22"/>
        <v>100</v>
      </c>
      <c r="L499" s="240"/>
    </row>
    <row r="500" spans="2:12">
      <c r="B500" s="87">
        <v>415215</v>
      </c>
      <c r="C500" s="23" t="s">
        <v>459</v>
      </c>
      <c r="D500" s="242">
        <v>1000</v>
      </c>
      <c r="E500" s="242">
        <v>0</v>
      </c>
      <c r="F500" s="248">
        <f t="shared" si="23"/>
        <v>0</v>
      </c>
      <c r="G500" s="242">
        <f t="shared" si="25"/>
        <v>500</v>
      </c>
      <c r="H500" s="242">
        <v>1500</v>
      </c>
      <c r="I500" s="248">
        <f t="shared" si="24"/>
        <v>150</v>
      </c>
      <c r="J500" s="242">
        <v>1500</v>
      </c>
      <c r="K500" s="248">
        <f t="shared" si="22"/>
        <v>150</v>
      </c>
      <c r="L500" s="240"/>
    </row>
    <row r="501" spans="2:12">
      <c r="B501" s="87">
        <v>415215</v>
      </c>
      <c r="C501" s="106" t="s">
        <v>189</v>
      </c>
      <c r="D501" s="242">
        <v>500</v>
      </c>
      <c r="E501" s="242">
        <v>0</v>
      </c>
      <c r="F501" s="248">
        <f t="shared" si="23"/>
        <v>0</v>
      </c>
      <c r="G501" s="242">
        <f t="shared" si="25"/>
        <v>0</v>
      </c>
      <c r="H501" s="242">
        <v>500</v>
      </c>
      <c r="I501" s="248">
        <f t="shared" si="24"/>
        <v>100</v>
      </c>
      <c r="J501" s="242">
        <v>500</v>
      </c>
      <c r="K501" s="248">
        <f t="shared" si="22"/>
        <v>100</v>
      </c>
      <c r="L501" s="240"/>
    </row>
    <row r="502" spans="2:12">
      <c r="B502" s="87">
        <v>415215</v>
      </c>
      <c r="C502" s="23" t="s">
        <v>190</v>
      </c>
      <c r="D502" s="242">
        <v>3600</v>
      </c>
      <c r="E502" s="242">
        <v>1650</v>
      </c>
      <c r="F502" s="248">
        <f t="shared" si="23"/>
        <v>45.833333333333329</v>
      </c>
      <c r="G502" s="242">
        <f t="shared" si="25"/>
        <v>0</v>
      </c>
      <c r="H502" s="242">
        <v>3600</v>
      </c>
      <c r="I502" s="248">
        <f t="shared" si="24"/>
        <v>100</v>
      </c>
      <c r="J502" s="242">
        <v>3600</v>
      </c>
      <c r="K502" s="248">
        <f t="shared" si="22"/>
        <v>100</v>
      </c>
      <c r="L502" s="240"/>
    </row>
    <row r="503" spans="2:12">
      <c r="B503" s="87">
        <v>415215</v>
      </c>
      <c r="C503" s="23" t="s">
        <v>471</v>
      </c>
      <c r="D503" s="242">
        <v>500</v>
      </c>
      <c r="E503" s="242">
        <v>0</v>
      </c>
      <c r="F503" s="248">
        <f t="shared" si="23"/>
        <v>0</v>
      </c>
      <c r="G503" s="242">
        <f t="shared" si="25"/>
        <v>0</v>
      </c>
      <c r="H503" s="242">
        <v>500</v>
      </c>
      <c r="I503" s="248">
        <f t="shared" si="24"/>
        <v>100</v>
      </c>
      <c r="J503" s="242">
        <v>500</v>
      </c>
      <c r="K503" s="248">
        <f t="shared" si="22"/>
        <v>100</v>
      </c>
      <c r="L503" s="240"/>
    </row>
    <row r="504" spans="2:12">
      <c r="B504" s="87">
        <v>415216</v>
      </c>
      <c r="C504" s="104" t="s">
        <v>191</v>
      </c>
      <c r="D504" s="242">
        <v>48000</v>
      </c>
      <c r="E504" s="242">
        <v>7500</v>
      </c>
      <c r="F504" s="248">
        <f t="shared" si="23"/>
        <v>15.625</v>
      </c>
      <c r="G504" s="242">
        <f t="shared" si="25"/>
        <v>-18000</v>
      </c>
      <c r="H504" s="242">
        <v>30000</v>
      </c>
      <c r="I504" s="248">
        <f t="shared" si="24"/>
        <v>62.5</v>
      </c>
      <c r="J504" s="242">
        <v>48000</v>
      </c>
      <c r="K504" s="248">
        <f t="shared" si="22"/>
        <v>100</v>
      </c>
      <c r="L504" s="240"/>
    </row>
    <row r="505" spans="2:12">
      <c r="B505" s="87">
        <v>415217</v>
      </c>
      <c r="C505" s="104" t="s">
        <v>401</v>
      </c>
      <c r="D505" s="242">
        <v>28000</v>
      </c>
      <c r="E505" s="242">
        <v>20000</v>
      </c>
      <c r="F505" s="248">
        <f t="shared" si="23"/>
        <v>71.428571428571431</v>
      </c>
      <c r="G505" s="242">
        <f t="shared" si="25"/>
        <v>13000</v>
      </c>
      <c r="H505" s="242">
        <v>41000</v>
      </c>
      <c r="I505" s="248">
        <f t="shared" si="24"/>
        <v>146.42857142857142</v>
      </c>
      <c r="J505" s="242">
        <v>35000</v>
      </c>
      <c r="K505" s="248">
        <f t="shared" si="22"/>
        <v>125</v>
      </c>
      <c r="L505" s="240"/>
    </row>
    <row r="506" spans="2:12">
      <c r="B506" s="87">
        <v>415217</v>
      </c>
      <c r="C506" s="104" t="s">
        <v>408</v>
      </c>
      <c r="D506" s="242">
        <v>10000</v>
      </c>
      <c r="E506" s="242">
        <v>4527</v>
      </c>
      <c r="F506" s="248">
        <f t="shared" si="23"/>
        <v>45.269999999999996</v>
      </c>
      <c r="G506" s="242">
        <f t="shared" si="25"/>
        <v>0</v>
      </c>
      <c r="H506" s="242">
        <v>10000</v>
      </c>
      <c r="I506" s="248">
        <f t="shared" si="24"/>
        <v>100</v>
      </c>
      <c r="J506" s="242">
        <v>10000</v>
      </c>
      <c r="K506" s="248">
        <f t="shared" si="22"/>
        <v>100</v>
      </c>
      <c r="L506" s="240"/>
    </row>
    <row r="507" spans="2:12">
      <c r="B507" s="87">
        <v>415217</v>
      </c>
      <c r="C507" s="104" t="s">
        <v>192</v>
      </c>
      <c r="D507" s="242">
        <v>10000</v>
      </c>
      <c r="E507" s="242">
        <v>2714</v>
      </c>
      <c r="F507" s="248">
        <f t="shared" si="23"/>
        <v>27.139999999999997</v>
      </c>
      <c r="G507" s="242">
        <f t="shared" si="25"/>
        <v>-1000</v>
      </c>
      <c r="H507" s="242">
        <v>9000</v>
      </c>
      <c r="I507" s="248">
        <f t="shared" si="24"/>
        <v>90</v>
      </c>
      <c r="J507" s="242">
        <v>10000</v>
      </c>
      <c r="K507" s="248">
        <f t="shared" si="22"/>
        <v>100</v>
      </c>
      <c r="L507" s="240"/>
    </row>
    <row r="508" spans="2:12">
      <c r="B508" s="87">
        <v>415217</v>
      </c>
      <c r="C508" s="23" t="s">
        <v>193</v>
      </c>
      <c r="D508" s="242">
        <v>5000</v>
      </c>
      <c r="E508" s="242">
        <v>2500</v>
      </c>
      <c r="F508" s="248">
        <f t="shared" si="23"/>
        <v>50</v>
      </c>
      <c r="G508" s="242">
        <f t="shared" si="25"/>
        <v>0</v>
      </c>
      <c r="H508" s="242">
        <v>5000</v>
      </c>
      <c r="I508" s="248">
        <f t="shared" si="24"/>
        <v>100</v>
      </c>
      <c r="J508" s="242">
        <v>5000</v>
      </c>
      <c r="K508" s="248">
        <f t="shared" si="22"/>
        <v>100</v>
      </c>
      <c r="L508" s="240"/>
    </row>
    <row r="509" spans="2:12">
      <c r="B509" s="87">
        <v>415217</v>
      </c>
      <c r="C509" s="23" t="s">
        <v>194</v>
      </c>
      <c r="D509" s="242">
        <v>1500</v>
      </c>
      <c r="E509" s="242">
        <v>0</v>
      </c>
      <c r="F509" s="248">
        <f t="shared" si="23"/>
        <v>0</v>
      </c>
      <c r="G509" s="242">
        <f t="shared" si="25"/>
        <v>-500</v>
      </c>
      <c r="H509" s="242">
        <v>1000</v>
      </c>
      <c r="I509" s="248">
        <f t="shared" si="24"/>
        <v>66.666666666666657</v>
      </c>
      <c r="J509" s="242">
        <v>1500</v>
      </c>
      <c r="K509" s="248">
        <f t="shared" si="22"/>
        <v>100</v>
      </c>
      <c r="L509" s="240"/>
    </row>
    <row r="510" spans="2:12">
      <c r="B510" s="87">
        <v>415217</v>
      </c>
      <c r="C510" s="23" t="s">
        <v>195</v>
      </c>
      <c r="D510" s="242">
        <v>500</v>
      </c>
      <c r="E510" s="242">
        <v>500</v>
      </c>
      <c r="F510" s="248">
        <f t="shared" si="23"/>
        <v>100</v>
      </c>
      <c r="G510" s="242">
        <f t="shared" si="25"/>
        <v>0</v>
      </c>
      <c r="H510" s="242">
        <v>500</v>
      </c>
      <c r="I510" s="248">
        <f t="shared" si="24"/>
        <v>100</v>
      </c>
      <c r="J510" s="242">
        <v>1000</v>
      </c>
      <c r="K510" s="248">
        <f t="shared" si="22"/>
        <v>200</v>
      </c>
      <c r="L510" s="240"/>
    </row>
    <row r="511" spans="2:12">
      <c r="B511" s="87">
        <v>415217</v>
      </c>
      <c r="C511" s="106" t="s">
        <v>304</v>
      </c>
      <c r="D511" s="242">
        <v>9000</v>
      </c>
      <c r="E511" s="242">
        <v>850</v>
      </c>
      <c r="F511" s="248">
        <f t="shared" si="23"/>
        <v>9.4444444444444446</v>
      </c>
      <c r="G511" s="242">
        <f t="shared" si="25"/>
        <v>0</v>
      </c>
      <c r="H511" s="242">
        <v>9000</v>
      </c>
      <c r="I511" s="248">
        <f t="shared" si="24"/>
        <v>100</v>
      </c>
      <c r="J511" s="242">
        <v>9000</v>
      </c>
      <c r="K511" s="248">
        <f t="shared" si="22"/>
        <v>100</v>
      </c>
      <c r="L511" s="240"/>
    </row>
    <row r="512" spans="2:12">
      <c r="B512" s="87">
        <v>415217</v>
      </c>
      <c r="C512" s="106" t="s">
        <v>489</v>
      </c>
      <c r="D512" s="242">
        <v>0</v>
      </c>
      <c r="E512" s="242">
        <v>1600</v>
      </c>
      <c r="F512" s="248"/>
      <c r="G512" s="242">
        <f t="shared" si="25"/>
        <v>0</v>
      </c>
      <c r="H512" s="242">
        <v>0</v>
      </c>
      <c r="I512" s="248"/>
      <c r="J512" s="242">
        <v>0</v>
      </c>
      <c r="K512" s="248"/>
      <c r="L512" s="240"/>
    </row>
    <row r="513" spans="1:12">
      <c r="B513" s="87">
        <v>415219</v>
      </c>
      <c r="C513" s="106" t="s">
        <v>196</v>
      </c>
      <c r="D513" s="242">
        <v>21000</v>
      </c>
      <c r="E513" s="242">
        <v>6400</v>
      </c>
      <c r="F513" s="248">
        <f t="shared" si="23"/>
        <v>30.476190476190478</v>
      </c>
      <c r="G513" s="242">
        <f t="shared" si="25"/>
        <v>-3000</v>
      </c>
      <c r="H513" s="242">
        <v>18000</v>
      </c>
      <c r="I513" s="248">
        <f t="shared" si="24"/>
        <v>85.714285714285708</v>
      </c>
      <c r="J513" s="242">
        <v>22000</v>
      </c>
      <c r="K513" s="248">
        <f t="shared" si="22"/>
        <v>104.76190476190477</v>
      </c>
      <c r="L513" s="240"/>
    </row>
    <row r="514" spans="1:12">
      <c r="B514" s="87">
        <v>415219</v>
      </c>
      <c r="C514" s="23" t="s">
        <v>400</v>
      </c>
      <c r="D514" s="242">
        <v>4000</v>
      </c>
      <c r="E514" s="242">
        <v>0</v>
      </c>
      <c r="F514" s="248">
        <f t="shared" si="23"/>
        <v>0</v>
      </c>
      <c r="G514" s="242">
        <f t="shared" si="25"/>
        <v>0</v>
      </c>
      <c r="H514" s="242">
        <v>4000</v>
      </c>
      <c r="I514" s="248">
        <f t="shared" si="24"/>
        <v>100</v>
      </c>
      <c r="J514" s="242">
        <v>4000</v>
      </c>
      <c r="K514" s="248">
        <f t="shared" si="22"/>
        <v>100</v>
      </c>
      <c r="L514" s="240"/>
    </row>
    <row r="515" spans="1:12">
      <c r="B515" s="87">
        <v>415219</v>
      </c>
      <c r="C515" s="39" t="s">
        <v>484</v>
      </c>
      <c r="D515" s="242">
        <v>0</v>
      </c>
      <c r="E515" s="242">
        <v>58024</v>
      </c>
      <c r="F515" s="248"/>
      <c r="G515" s="242">
        <f t="shared" si="25"/>
        <v>87500</v>
      </c>
      <c r="H515" s="242">
        <v>87500</v>
      </c>
      <c r="I515" s="248"/>
      <c r="J515" s="242">
        <v>0</v>
      </c>
      <c r="K515" s="248"/>
      <c r="L515" s="240"/>
    </row>
    <row r="516" spans="1:12">
      <c r="B516" s="87">
        <v>415219</v>
      </c>
      <c r="C516" s="23" t="s">
        <v>197</v>
      </c>
      <c r="D516" s="242">
        <v>15000</v>
      </c>
      <c r="E516" s="242">
        <v>3900</v>
      </c>
      <c r="F516" s="248">
        <f t="shared" si="23"/>
        <v>26</v>
      </c>
      <c r="G516" s="242">
        <f t="shared" si="25"/>
        <v>-3000</v>
      </c>
      <c r="H516" s="242">
        <v>12000</v>
      </c>
      <c r="I516" s="248">
        <f t="shared" si="24"/>
        <v>80</v>
      </c>
      <c r="J516" s="242">
        <v>13000</v>
      </c>
      <c r="K516" s="248">
        <f t="shared" si="22"/>
        <v>86.666666666666671</v>
      </c>
      <c r="L516" s="240"/>
    </row>
    <row r="517" spans="1:12">
      <c r="B517" s="87">
        <v>415219</v>
      </c>
      <c r="C517" s="23" t="s">
        <v>177</v>
      </c>
      <c r="D517" s="242">
        <v>1000</v>
      </c>
      <c r="E517" s="242">
        <v>0</v>
      </c>
      <c r="F517" s="248">
        <f t="shared" si="23"/>
        <v>0</v>
      </c>
      <c r="G517" s="242">
        <f t="shared" si="25"/>
        <v>0</v>
      </c>
      <c r="H517" s="242">
        <v>1000</v>
      </c>
      <c r="I517" s="248">
        <f t="shared" si="24"/>
        <v>100</v>
      </c>
      <c r="J517" s="242">
        <v>1000</v>
      </c>
      <c r="K517" s="248">
        <f t="shared" si="22"/>
        <v>100</v>
      </c>
      <c r="L517" s="240"/>
    </row>
    <row r="518" spans="1:12">
      <c r="B518" s="87">
        <v>415219</v>
      </c>
      <c r="C518" s="23" t="s">
        <v>460</v>
      </c>
      <c r="D518" s="242">
        <v>1000</v>
      </c>
      <c r="E518" s="242">
        <v>0</v>
      </c>
      <c r="F518" s="248">
        <f t="shared" si="23"/>
        <v>0</v>
      </c>
      <c r="G518" s="242">
        <f t="shared" si="25"/>
        <v>0</v>
      </c>
      <c r="H518" s="242">
        <v>1000</v>
      </c>
      <c r="I518" s="248">
        <f t="shared" si="24"/>
        <v>100</v>
      </c>
      <c r="J518" s="242">
        <v>1000</v>
      </c>
      <c r="K518" s="248">
        <f t="shared" si="22"/>
        <v>100</v>
      </c>
      <c r="L518" s="240"/>
    </row>
    <row r="519" spans="1:12">
      <c r="B519" s="87">
        <v>415219</v>
      </c>
      <c r="C519" s="23" t="s">
        <v>198</v>
      </c>
      <c r="D519" s="242">
        <v>2700</v>
      </c>
      <c r="E519" s="242">
        <v>0</v>
      </c>
      <c r="F519" s="248">
        <f t="shared" si="23"/>
        <v>0</v>
      </c>
      <c r="G519" s="242">
        <f t="shared" si="25"/>
        <v>-2700</v>
      </c>
      <c r="H519" s="242">
        <v>0</v>
      </c>
      <c r="I519" s="248">
        <f t="shared" si="24"/>
        <v>0</v>
      </c>
      <c r="J519" s="242">
        <v>0</v>
      </c>
      <c r="K519" s="248">
        <f t="shared" si="22"/>
        <v>0</v>
      </c>
      <c r="L519" s="240"/>
    </row>
    <row r="520" spans="1:12">
      <c r="B520" s="87">
        <v>415219</v>
      </c>
      <c r="C520" s="23" t="s">
        <v>339</v>
      </c>
      <c r="D520" s="242">
        <v>3700</v>
      </c>
      <c r="E520" s="242">
        <v>5012</v>
      </c>
      <c r="F520" s="248">
        <f t="shared" si="23"/>
        <v>135.45945945945945</v>
      </c>
      <c r="G520" s="242">
        <f t="shared" si="25"/>
        <v>1300</v>
      </c>
      <c r="H520" s="242">
        <v>5000</v>
      </c>
      <c r="I520" s="248">
        <f t="shared" si="24"/>
        <v>135.13513513513513</v>
      </c>
      <c r="J520" s="242">
        <v>5000</v>
      </c>
      <c r="K520" s="248">
        <f t="shared" si="22"/>
        <v>135.13513513513513</v>
      </c>
      <c r="L520" s="240"/>
    </row>
    <row r="521" spans="1:12">
      <c r="B521" s="87">
        <v>415219</v>
      </c>
      <c r="C521" s="23" t="s">
        <v>420</v>
      </c>
      <c r="D521" s="242">
        <v>5000</v>
      </c>
      <c r="E521" s="242">
        <v>0</v>
      </c>
      <c r="F521" s="248">
        <f t="shared" si="23"/>
        <v>0</v>
      </c>
      <c r="G521" s="242">
        <f t="shared" si="25"/>
        <v>-1500</v>
      </c>
      <c r="H521" s="242">
        <v>3500</v>
      </c>
      <c r="I521" s="248">
        <f t="shared" si="24"/>
        <v>70</v>
      </c>
      <c r="J521" s="242">
        <v>5000</v>
      </c>
      <c r="K521" s="248">
        <f t="shared" ref="K521:K584" si="26">J521/D521*100</f>
        <v>100</v>
      </c>
      <c r="L521" s="240"/>
    </row>
    <row r="522" spans="1:12">
      <c r="B522" s="87">
        <v>415219</v>
      </c>
      <c r="C522" s="23" t="s">
        <v>439</v>
      </c>
      <c r="D522" s="242">
        <v>75000</v>
      </c>
      <c r="E522" s="242">
        <v>19814</v>
      </c>
      <c r="F522" s="248">
        <f t="shared" si="23"/>
        <v>26.418666666666667</v>
      </c>
      <c r="G522" s="242">
        <f t="shared" si="25"/>
        <v>-8000</v>
      </c>
      <c r="H522" s="242">
        <v>67000</v>
      </c>
      <c r="I522" s="248">
        <f t="shared" si="24"/>
        <v>89.333333333333329</v>
      </c>
      <c r="J522" s="242">
        <v>70000</v>
      </c>
      <c r="K522" s="248">
        <f t="shared" si="26"/>
        <v>93.333333333333329</v>
      </c>
      <c r="L522" s="240"/>
    </row>
    <row r="523" spans="1:12">
      <c r="B523" s="87">
        <v>415219</v>
      </c>
      <c r="C523" s="23" t="s">
        <v>438</v>
      </c>
      <c r="D523" s="242">
        <v>25000</v>
      </c>
      <c r="E523" s="242">
        <v>12843</v>
      </c>
      <c r="F523" s="248">
        <f t="shared" si="23"/>
        <v>51.371999999999993</v>
      </c>
      <c r="G523" s="242">
        <f t="shared" si="25"/>
        <v>0</v>
      </c>
      <c r="H523" s="242">
        <v>25000</v>
      </c>
      <c r="I523" s="248">
        <f t="shared" si="24"/>
        <v>100</v>
      </c>
      <c r="J523" s="242">
        <v>25000</v>
      </c>
      <c r="K523" s="248">
        <f t="shared" si="26"/>
        <v>100</v>
      </c>
      <c r="L523" s="240"/>
    </row>
    <row r="524" spans="1:12">
      <c r="B524" s="87">
        <v>415219</v>
      </c>
      <c r="C524" s="23" t="s">
        <v>444</v>
      </c>
      <c r="D524" s="242">
        <v>10000</v>
      </c>
      <c r="E524" s="242">
        <v>0</v>
      </c>
      <c r="F524" s="248">
        <f t="shared" si="23"/>
        <v>0</v>
      </c>
      <c r="G524" s="242">
        <f t="shared" si="25"/>
        <v>8000</v>
      </c>
      <c r="H524" s="242">
        <v>18000</v>
      </c>
      <c r="I524" s="248">
        <f t="shared" si="24"/>
        <v>180</v>
      </c>
      <c r="J524" s="242">
        <v>10000</v>
      </c>
      <c r="K524" s="248">
        <f t="shared" si="26"/>
        <v>100</v>
      </c>
      <c r="L524" s="240"/>
    </row>
    <row r="525" spans="1:12">
      <c r="B525" s="87">
        <v>415229</v>
      </c>
      <c r="C525" s="23" t="s">
        <v>436</v>
      </c>
      <c r="D525" s="242">
        <v>12500</v>
      </c>
      <c r="E525" s="242">
        <v>0</v>
      </c>
      <c r="F525" s="248">
        <f t="shared" si="23"/>
        <v>0</v>
      </c>
      <c r="G525" s="242">
        <f t="shared" si="25"/>
        <v>0</v>
      </c>
      <c r="H525" s="242">
        <v>12500</v>
      </c>
      <c r="I525" s="248">
        <f t="shared" si="24"/>
        <v>100</v>
      </c>
      <c r="J525" s="242">
        <v>0</v>
      </c>
      <c r="K525" s="248">
        <f t="shared" si="26"/>
        <v>0</v>
      </c>
      <c r="L525" s="240"/>
    </row>
    <row r="526" spans="1:12">
      <c r="B526" s="87"/>
      <c r="C526" s="23"/>
      <c r="D526" s="242"/>
      <c r="E526" s="242"/>
      <c r="F526" s="248"/>
      <c r="G526" s="242"/>
      <c r="H526" s="242"/>
      <c r="I526" s="248"/>
      <c r="J526" s="242"/>
      <c r="K526" s="248"/>
      <c r="L526" s="240"/>
    </row>
    <row r="527" spans="1:12">
      <c r="A527" s="71"/>
      <c r="B527" s="87"/>
      <c r="C527" s="23"/>
      <c r="D527" s="242"/>
      <c r="E527" s="242"/>
      <c r="F527" s="248"/>
      <c r="G527" s="242"/>
      <c r="H527" s="242"/>
      <c r="I527" s="248"/>
      <c r="J527" s="242"/>
      <c r="K527" s="248"/>
      <c r="L527" s="240"/>
    </row>
    <row r="528" spans="1:12">
      <c r="B528" s="87"/>
      <c r="C528" s="23"/>
      <c r="D528" s="242"/>
      <c r="E528" s="242"/>
      <c r="F528" s="248"/>
      <c r="G528" s="242"/>
      <c r="H528" s="242"/>
      <c r="I528" s="248"/>
      <c r="J528" s="242"/>
      <c r="K528" s="248"/>
      <c r="L528" s="240"/>
    </row>
    <row r="529" spans="2:12" ht="15">
      <c r="B529" s="85">
        <v>416100</v>
      </c>
      <c r="C529" s="86" t="s">
        <v>156</v>
      </c>
      <c r="D529" s="237">
        <f>SUM(D530:D536)</f>
        <v>100500</v>
      </c>
      <c r="E529" s="237">
        <f>SUM(E530:E537)</f>
        <v>50797</v>
      </c>
      <c r="F529" s="238">
        <f t="shared" ref="F529:F591" si="27">E529/D529*100</f>
        <v>50.544278606965179</v>
      </c>
      <c r="G529" s="237">
        <f>SUM(G530:G537)</f>
        <v>700</v>
      </c>
      <c r="H529" s="237">
        <f>SUM(H530:H537)</f>
        <v>101200</v>
      </c>
      <c r="I529" s="238">
        <f t="shared" si="24"/>
        <v>100.69651741293532</v>
      </c>
      <c r="J529" s="237">
        <f>SUM(J530:J537)</f>
        <v>104500</v>
      </c>
      <c r="K529" s="238">
        <f t="shared" si="26"/>
        <v>103.98009950248756</v>
      </c>
      <c r="L529" s="240"/>
    </row>
    <row r="530" spans="2:12">
      <c r="B530" s="87">
        <v>416124</v>
      </c>
      <c r="C530" s="104" t="s">
        <v>199</v>
      </c>
      <c r="D530" s="242">
        <v>65000</v>
      </c>
      <c r="E530" s="242">
        <v>38800</v>
      </c>
      <c r="F530" s="248">
        <f t="shared" si="27"/>
        <v>59.692307692307686</v>
      </c>
      <c r="G530" s="242">
        <f t="shared" ref="G530:G537" si="28">H530-D530</f>
        <v>3000</v>
      </c>
      <c r="H530" s="242">
        <v>68000</v>
      </c>
      <c r="I530" s="248">
        <f t="shared" si="24"/>
        <v>104.61538461538463</v>
      </c>
      <c r="J530" s="242">
        <v>68000</v>
      </c>
      <c r="K530" s="248">
        <f t="shared" si="26"/>
        <v>104.61538461538463</v>
      </c>
      <c r="L530" s="240"/>
    </row>
    <row r="531" spans="2:12">
      <c r="B531" s="87">
        <v>416124</v>
      </c>
      <c r="C531" s="104" t="s">
        <v>200</v>
      </c>
      <c r="D531" s="242">
        <v>2000</v>
      </c>
      <c r="E531" s="242">
        <v>1290</v>
      </c>
      <c r="F531" s="248">
        <f t="shared" si="27"/>
        <v>64.5</v>
      </c>
      <c r="G531" s="242">
        <f t="shared" si="28"/>
        <v>1400</v>
      </c>
      <c r="H531" s="242">
        <v>3400</v>
      </c>
      <c r="I531" s="248">
        <f t="shared" si="24"/>
        <v>170</v>
      </c>
      <c r="J531" s="242">
        <v>3000</v>
      </c>
      <c r="K531" s="248">
        <f t="shared" si="26"/>
        <v>150</v>
      </c>
      <c r="L531" s="240"/>
    </row>
    <row r="532" spans="2:12">
      <c r="B532" s="87">
        <v>416124</v>
      </c>
      <c r="C532" s="23" t="s">
        <v>201</v>
      </c>
      <c r="D532" s="242">
        <v>15000</v>
      </c>
      <c r="E532" s="242">
        <v>8968</v>
      </c>
      <c r="F532" s="248">
        <f t="shared" si="27"/>
        <v>59.786666666666669</v>
      </c>
      <c r="G532" s="242">
        <f t="shared" si="28"/>
        <v>0</v>
      </c>
      <c r="H532" s="242">
        <v>15000</v>
      </c>
      <c r="I532" s="248">
        <f t="shared" si="24"/>
        <v>100</v>
      </c>
      <c r="J532" s="242">
        <v>15000</v>
      </c>
      <c r="K532" s="248">
        <f t="shared" si="26"/>
        <v>100</v>
      </c>
      <c r="L532" s="240"/>
    </row>
    <row r="533" spans="2:12">
      <c r="B533" s="87">
        <v>416129</v>
      </c>
      <c r="C533" s="23" t="s">
        <v>202</v>
      </c>
      <c r="D533" s="242">
        <v>1500</v>
      </c>
      <c r="E533" s="242">
        <v>500</v>
      </c>
      <c r="F533" s="248">
        <f t="shared" si="27"/>
        <v>33.333333333333329</v>
      </c>
      <c r="G533" s="242">
        <f t="shared" si="28"/>
        <v>0</v>
      </c>
      <c r="H533" s="242">
        <v>1500</v>
      </c>
      <c r="I533" s="248">
        <f t="shared" si="24"/>
        <v>100</v>
      </c>
      <c r="J533" s="242">
        <v>1500</v>
      </c>
      <c r="K533" s="248">
        <f t="shared" si="26"/>
        <v>100</v>
      </c>
      <c r="L533" s="240"/>
    </row>
    <row r="534" spans="2:12">
      <c r="B534" s="87">
        <v>416129</v>
      </c>
      <c r="C534" s="23" t="s">
        <v>203</v>
      </c>
      <c r="D534" s="242">
        <v>2000</v>
      </c>
      <c r="E534" s="242">
        <v>0</v>
      </c>
      <c r="F534" s="248">
        <f t="shared" si="27"/>
        <v>0</v>
      </c>
      <c r="G534" s="242">
        <f t="shared" si="28"/>
        <v>2800</v>
      </c>
      <c r="H534" s="242">
        <v>4800</v>
      </c>
      <c r="I534" s="248">
        <f t="shared" si="24"/>
        <v>240</v>
      </c>
      <c r="J534" s="242">
        <v>2000</v>
      </c>
      <c r="K534" s="248">
        <f t="shared" si="26"/>
        <v>100</v>
      </c>
      <c r="L534" s="240"/>
    </row>
    <row r="535" spans="2:12">
      <c r="B535" s="87">
        <v>416129</v>
      </c>
      <c r="C535" s="23" t="s">
        <v>204</v>
      </c>
      <c r="D535" s="242">
        <v>5000</v>
      </c>
      <c r="E535" s="242">
        <v>0</v>
      </c>
      <c r="F535" s="248">
        <f t="shared" si="27"/>
        <v>0</v>
      </c>
      <c r="G535" s="242">
        <f t="shared" si="28"/>
        <v>-1500</v>
      </c>
      <c r="H535" s="242">
        <v>3500</v>
      </c>
      <c r="I535" s="248">
        <f t="shared" si="24"/>
        <v>70</v>
      </c>
      <c r="J535" s="242">
        <v>5000</v>
      </c>
      <c r="K535" s="248">
        <f t="shared" si="26"/>
        <v>100</v>
      </c>
      <c r="L535" s="240"/>
    </row>
    <row r="536" spans="2:12">
      <c r="B536" s="87">
        <v>416129</v>
      </c>
      <c r="C536" s="96" t="s">
        <v>318</v>
      </c>
      <c r="D536" s="242">
        <v>10000</v>
      </c>
      <c r="E536" s="242">
        <v>489</v>
      </c>
      <c r="F536" s="248">
        <f t="shared" si="27"/>
        <v>4.8899999999999997</v>
      </c>
      <c r="G536" s="242">
        <f t="shared" si="28"/>
        <v>-5000</v>
      </c>
      <c r="H536" s="242">
        <v>5000</v>
      </c>
      <c r="I536" s="248">
        <f t="shared" si="24"/>
        <v>50</v>
      </c>
      <c r="J536" s="242">
        <v>10000</v>
      </c>
      <c r="K536" s="248">
        <f t="shared" si="26"/>
        <v>100</v>
      </c>
      <c r="L536" s="240"/>
    </row>
    <row r="537" spans="2:12">
      <c r="B537" s="87">
        <v>416129</v>
      </c>
      <c r="C537" s="23" t="s">
        <v>458</v>
      </c>
      <c r="D537" s="242"/>
      <c r="E537" s="242">
        <v>750</v>
      </c>
      <c r="F537" s="248"/>
      <c r="G537" s="242">
        <f t="shared" si="28"/>
        <v>0</v>
      </c>
      <c r="H537" s="242">
        <v>0</v>
      </c>
      <c r="I537" s="248"/>
      <c r="J537" s="242">
        <v>0</v>
      </c>
      <c r="K537" s="248"/>
      <c r="L537" s="240"/>
    </row>
    <row r="538" spans="2:12">
      <c r="B538" s="87"/>
      <c r="C538" s="96"/>
      <c r="D538" s="242"/>
      <c r="E538" s="242"/>
      <c r="F538" s="248"/>
      <c r="G538" s="242"/>
      <c r="H538" s="242"/>
      <c r="I538" s="248"/>
      <c r="J538" s="242"/>
      <c r="K538" s="248"/>
      <c r="L538" s="240"/>
    </row>
    <row r="539" spans="2:12" ht="15">
      <c r="B539" s="85">
        <v>511000</v>
      </c>
      <c r="C539" s="32" t="s">
        <v>279</v>
      </c>
      <c r="D539" s="237">
        <f>SUM(D540:D540)</f>
        <v>2000</v>
      </c>
      <c r="E539" s="237">
        <f>SUM(E540:E540)</f>
        <v>0</v>
      </c>
      <c r="F539" s="238">
        <f t="shared" si="27"/>
        <v>0</v>
      </c>
      <c r="G539" s="237">
        <f>SUM(G540:G540)</f>
        <v>-2000</v>
      </c>
      <c r="H539" s="237">
        <f>SUM(H540:H540)</f>
        <v>0</v>
      </c>
      <c r="I539" s="238">
        <f t="shared" si="24"/>
        <v>0</v>
      </c>
      <c r="J539" s="237">
        <f>SUM(J540:J540)</f>
        <v>1000</v>
      </c>
      <c r="K539" s="238">
        <f t="shared" si="26"/>
        <v>50</v>
      </c>
      <c r="L539" s="240"/>
    </row>
    <row r="540" spans="2:12">
      <c r="B540" s="87">
        <v>511700</v>
      </c>
      <c r="C540" s="208" t="s">
        <v>472</v>
      </c>
      <c r="D540" s="242">
        <v>2000</v>
      </c>
      <c r="E540" s="242">
        <v>0</v>
      </c>
      <c r="F540" s="248">
        <f t="shared" si="27"/>
        <v>0</v>
      </c>
      <c r="G540" s="242">
        <f>H540-D540</f>
        <v>-2000</v>
      </c>
      <c r="H540" s="242">
        <v>0</v>
      </c>
      <c r="I540" s="248">
        <f t="shared" ref="I540:I605" si="29">H540/D540*100</f>
        <v>0</v>
      </c>
      <c r="J540" s="242">
        <v>1000</v>
      </c>
      <c r="K540" s="248">
        <f t="shared" si="26"/>
        <v>50</v>
      </c>
      <c r="L540" s="240"/>
    </row>
    <row r="541" spans="2:12">
      <c r="B541" s="97"/>
      <c r="C541" s="107"/>
      <c r="D541" s="242"/>
      <c r="E541" s="242"/>
      <c r="F541" s="248"/>
      <c r="G541" s="242"/>
      <c r="H541" s="242"/>
      <c r="I541" s="248"/>
      <c r="J541" s="242"/>
      <c r="K541" s="248"/>
      <c r="L541" s="240"/>
    </row>
    <row r="542" spans="2:12" ht="15">
      <c r="B542" s="91"/>
      <c r="C542" s="92" t="s">
        <v>205</v>
      </c>
      <c r="D542" s="262">
        <f>D474+D483+D539</f>
        <v>674450</v>
      </c>
      <c r="E542" s="262">
        <f>E474+E483+E539</f>
        <v>296262</v>
      </c>
      <c r="F542" s="263">
        <f t="shared" si="27"/>
        <v>43.926458595892946</v>
      </c>
      <c r="G542" s="262">
        <f>G474+G483+G539</f>
        <v>72300</v>
      </c>
      <c r="H542" s="262">
        <f>H474+H483+H539</f>
        <v>746750</v>
      </c>
      <c r="I542" s="263">
        <f t="shared" si="29"/>
        <v>110.71984580028172</v>
      </c>
      <c r="J542" s="262">
        <f>J474+J483+J539</f>
        <v>678000</v>
      </c>
      <c r="K542" s="263">
        <f t="shared" si="26"/>
        <v>100.52635480762102</v>
      </c>
      <c r="L542" s="240"/>
    </row>
    <row r="543" spans="2:12">
      <c r="B543" s="15"/>
      <c r="C543" s="23"/>
      <c r="D543" s="25"/>
      <c r="E543" s="25"/>
      <c r="F543" s="214"/>
      <c r="G543" s="25"/>
      <c r="H543" s="25"/>
      <c r="I543" s="214"/>
      <c r="J543" s="25"/>
      <c r="K543" s="214"/>
      <c r="L543" s="240"/>
    </row>
    <row r="544" spans="2:12" ht="15">
      <c r="B544" s="80"/>
      <c r="C544" s="81" t="s">
        <v>454</v>
      </c>
      <c r="D544" s="57"/>
      <c r="E544" s="57"/>
      <c r="F544" s="225"/>
      <c r="G544" s="57"/>
      <c r="H544" s="57"/>
      <c r="I544" s="225"/>
      <c r="J544" s="57"/>
      <c r="K544" s="225"/>
      <c r="L544" s="240"/>
    </row>
    <row r="545" spans="2:12" ht="15">
      <c r="B545" s="94" t="s">
        <v>328</v>
      </c>
      <c r="C545" s="81" t="s">
        <v>453</v>
      </c>
      <c r="D545" s="57"/>
      <c r="E545" s="57"/>
      <c r="F545" s="225"/>
      <c r="G545" s="57"/>
      <c r="H545" s="57"/>
      <c r="I545" s="225"/>
      <c r="J545" s="57"/>
      <c r="K545" s="225"/>
      <c r="L545" s="240"/>
    </row>
    <row r="546" spans="2:12">
      <c r="B546" s="15"/>
      <c r="C546" s="44" t="s">
        <v>206</v>
      </c>
      <c r="D546" s="25"/>
      <c r="E546" s="25"/>
      <c r="F546" s="214"/>
      <c r="G546" s="25"/>
      <c r="H546" s="25"/>
      <c r="I546" s="214"/>
      <c r="J546" s="25"/>
      <c r="K546" s="214"/>
      <c r="L546" s="240"/>
    </row>
    <row r="547" spans="2:12">
      <c r="B547" s="15"/>
      <c r="C547" s="23"/>
      <c r="D547" s="25"/>
      <c r="E547" s="25"/>
      <c r="F547" s="214"/>
      <c r="G547" s="25"/>
      <c r="H547" s="25"/>
      <c r="I547" s="214"/>
      <c r="J547" s="25"/>
      <c r="K547" s="214"/>
      <c r="L547" s="240"/>
    </row>
    <row r="548" spans="2:12" ht="15">
      <c r="B548" s="85"/>
      <c r="C548" s="86" t="s">
        <v>207</v>
      </c>
      <c r="D548" s="237">
        <f>SUM(D549:D559)</f>
        <v>307000</v>
      </c>
      <c r="E548" s="237">
        <f>SUM(E549:E559)</f>
        <v>138599</v>
      </c>
      <c r="F548" s="238">
        <f t="shared" si="27"/>
        <v>45.146254071661239</v>
      </c>
      <c r="G548" s="237">
        <f>SUM(G549:G559)</f>
        <v>6600</v>
      </c>
      <c r="H548" s="237">
        <f>SUM(H549:H559)</f>
        <v>313600</v>
      </c>
      <c r="I548" s="238">
        <f t="shared" si="29"/>
        <v>102.14983713355048</v>
      </c>
      <c r="J548" s="237">
        <f>SUM(J549:J559)</f>
        <v>326000</v>
      </c>
      <c r="K548" s="238">
        <f t="shared" si="26"/>
        <v>106.18892508143323</v>
      </c>
      <c r="L548" s="240"/>
    </row>
    <row r="549" spans="2:12">
      <c r="B549" s="88">
        <v>412223</v>
      </c>
      <c r="C549" s="26" t="s">
        <v>395</v>
      </c>
      <c r="D549" s="25">
        <v>5000</v>
      </c>
      <c r="E549" s="25">
        <v>3507</v>
      </c>
      <c r="F549" s="214">
        <f t="shared" si="27"/>
        <v>70.14</v>
      </c>
      <c r="G549" s="25">
        <f t="shared" ref="G549:G559" si="30">H549-D549</f>
        <v>2100</v>
      </c>
      <c r="H549" s="25">
        <v>7100</v>
      </c>
      <c r="I549" s="214">
        <f t="shared" si="29"/>
        <v>142</v>
      </c>
      <c r="J549" s="25">
        <v>7500</v>
      </c>
      <c r="K549" s="214">
        <f t="shared" si="26"/>
        <v>150</v>
      </c>
      <c r="L549" s="240"/>
    </row>
    <row r="550" spans="2:12">
      <c r="B550" s="87">
        <v>412521</v>
      </c>
      <c r="C550" s="23" t="s">
        <v>208</v>
      </c>
      <c r="D550" s="260">
        <v>75000</v>
      </c>
      <c r="E550" s="260">
        <v>6551</v>
      </c>
      <c r="F550" s="261">
        <f t="shared" si="27"/>
        <v>8.7346666666666675</v>
      </c>
      <c r="G550" s="260">
        <f t="shared" si="30"/>
        <v>0</v>
      </c>
      <c r="H550" s="260">
        <v>75000</v>
      </c>
      <c r="I550" s="261">
        <f t="shared" si="29"/>
        <v>100</v>
      </c>
      <c r="J550" s="260">
        <v>75000</v>
      </c>
      <c r="K550" s="261">
        <f t="shared" si="26"/>
        <v>100</v>
      </c>
      <c r="L550" s="240"/>
    </row>
    <row r="551" spans="2:12">
      <c r="B551" s="87">
        <v>412529</v>
      </c>
      <c r="C551" s="23" t="s">
        <v>414</v>
      </c>
      <c r="D551" s="242">
        <v>10000</v>
      </c>
      <c r="E551" s="242">
        <v>9785</v>
      </c>
      <c r="F551" s="248">
        <f t="shared" si="27"/>
        <v>97.850000000000009</v>
      </c>
      <c r="G551" s="242">
        <f t="shared" si="30"/>
        <v>5000</v>
      </c>
      <c r="H551" s="242">
        <v>15000</v>
      </c>
      <c r="I551" s="248">
        <f t="shared" si="29"/>
        <v>150</v>
      </c>
      <c r="J551" s="242">
        <v>15000</v>
      </c>
      <c r="K551" s="248">
        <f t="shared" si="26"/>
        <v>150</v>
      </c>
      <c r="L551" s="240"/>
    </row>
    <row r="552" spans="2:12">
      <c r="B552" s="87">
        <v>412529</v>
      </c>
      <c r="C552" s="23" t="s">
        <v>209</v>
      </c>
      <c r="D552" s="242">
        <v>5500</v>
      </c>
      <c r="E552" s="242">
        <v>350</v>
      </c>
      <c r="F552" s="248">
        <f t="shared" si="27"/>
        <v>6.3636363636363633</v>
      </c>
      <c r="G552" s="242">
        <f t="shared" si="30"/>
        <v>500</v>
      </c>
      <c r="H552" s="242">
        <v>6000</v>
      </c>
      <c r="I552" s="248">
        <f t="shared" si="29"/>
        <v>109.09090909090908</v>
      </c>
      <c r="J552" s="242">
        <v>6000</v>
      </c>
      <c r="K552" s="248">
        <f t="shared" si="26"/>
        <v>109.09090909090908</v>
      </c>
      <c r="L552" s="240"/>
    </row>
    <row r="553" spans="2:12">
      <c r="B553" s="235">
        <v>412591</v>
      </c>
      <c r="C553" s="39" t="s">
        <v>485</v>
      </c>
      <c r="D553" s="242">
        <v>0</v>
      </c>
      <c r="E553" s="242">
        <v>405</v>
      </c>
      <c r="F553" s="248"/>
      <c r="G553" s="242">
        <f t="shared" si="30"/>
        <v>1000</v>
      </c>
      <c r="H553" s="242">
        <v>1000</v>
      </c>
      <c r="I553" s="248"/>
      <c r="J553" s="242">
        <v>1000</v>
      </c>
      <c r="K553" s="248"/>
      <c r="L553" s="240"/>
    </row>
    <row r="554" spans="2:12">
      <c r="B554" s="87">
        <v>412700</v>
      </c>
      <c r="C554" s="23" t="s">
        <v>474</v>
      </c>
      <c r="D554" s="242">
        <v>10000</v>
      </c>
      <c r="E554" s="242">
        <v>8270</v>
      </c>
      <c r="F554" s="248">
        <f t="shared" si="27"/>
        <v>82.699999999999989</v>
      </c>
      <c r="G554" s="242">
        <f t="shared" si="30"/>
        <v>0</v>
      </c>
      <c r="H554" s="242">
        <v>10000</v>
      </c>
      <c r="I554" s="248">
        <f t="shared" si="29"/>
        <v>100</v>
      </c>
      <c r="J554" s="242">
        <v>20000</v>
      </c>
      <c r="K554" s="248">
        <f t="shared" si="26"/>
        <v>200</v>
      </c>
      <c r="L554" s="240"/>
    </row>
    <row r="555" spans="2:12">
      <c r="B555" s="87">
        <v>412812</v>
      </c>
      <c r="C555" s="23" t="s">
        <v>415</v>
      </c>
      <c r="D555" s="242">
        <v>15000</v>
      </c>
      <c r="E555" s="242">
        <v>9070</v>
      </c>
      <c r="F555" s="248">
        <f t="shared" si="27"/>
        <v>60.466666666666669</v>
      </c>
      <c r="G555" s="242">
        <f t="shared" si="30"/>
        <v>-2000</v>
      </c>
      <c r="H555" s="242">
        <v>13000</v>
      </c>
      <c r="I555" s="248">
        <f t="shared" si="29"/>
        <v>86.666666666666671</v>
      </c>
      <c r="J555" s="242">
        <v>15000</v>
      </c>
      <c r="K555" s="248">
        <f t="shared" si="26"/>
        <v>100</v>
      </c>
      <c r="L555" s="240"/>
    </row>
    <row r="556" spans="2:12">
      <c r="B556" s="87">
        <v>412813</v>
      </c>
      <c r="C556" s="23" t="s">
        <v>210</v>
      </c>
      <c r="D556" s="242">
        <v>95000</v>
      </c>
      <c r="E556" s="242">
        <v>54050</v>
      </c>
      <c r="F556" s="248">
        <f t="shared" si="27"/>
        <v>56.894736842105267</v>
      </c>
      <c r="G556" s="242">
        <f t="shared" si="30"/>
        <v>0</v>
      </c>
      <c r="H556" s="242">
        <v>95000</v>
      </c>
      <c r="I556" s="248">
        <f t="shared" si="29"/>
        <v>100</v>
      </c>
      <c r="J556" s="242">
        <v>95000</v>
      </c>
      <c r="K556" s="248">
        <f t="shared" si="26"/>
        <v>100</v>
      </c>
      <c r="L556" s="240"/>
    </row>
    <row r="557" spans="2:12">
      <c r="B557" s="87">
        <v>412814</v>
      </c>
      <c r="C557" s="23" t="s">
        <v>211</v>
      </c>
      <c r="D557" s="242">
        <v>80000</v>
      </c>
      <c r="E557" s="242">
        <v>35432</v>
      </c>
      <c r="F557" s="248">
        <f t="shared" si="27"/>
        <v>44.29</v>
      </c>
      <c r="G557" s="242">
        <f t="shared" si="30"/>
        <v>0</v>
      </c>
      <c r="H557" s="242">
        <v>80000</v>
      </c>
      <c r="I557" s="248">
        <f t="shared" si="29"/>
        <v>100</v>
      </c>
      <c r="J557" s="242">
        <v>80000</v>
      </c>
      <c r="K557" s="248">
        <f t="shared" si="26"/>
        <v>100</v>
      </c>
      <c r="L557" s="240"/>
    </row>
    <row r="558" spans="2:12">
      <c r="B558" s="87">
        <v>412816</v>
      </c>
      <c r="C558" s="23" t="s">
        <v>413</v>
      </c>
      <c r="D558" s="242">
        <v>5000</v>
      </c>
      <c r="E558" s="242">
        <v>4680</v>
      </c>
      <c r="F558" s="248">
        <f t="shared" si="27"/>
        <v>93.600000000000009</v>
      </c>
      <c r="G558" s="242">
        <f t="shared" si="30"/>
        <v>0</v>
      </c>
      <c r="H558" s="242">
        <v>5000</v>
      </c>
      <c r="I558" s="248">
        <f t="shared" si="29"/>
        <v>100</v>
      </c>
      <c r="J558" s="242">
        <v>5000</v>
      </c>
      <c r="K558" s="248">
        <f t="shared" si="26"/>
        <v>100</v>
      </c>
      <c r="L558" s="240"/>
    </row>
    <row r="559" spans="2:12" ht="15" customHeight="1">
      <c r="B559" s="87">
        <v>412937</v>
      </c>
      <c r="C559" s="23" t="s">
        <v>352</v>
      </c>
      <c r="D559" s="242">
        <v>6500</v>
      </c>
      <c r="E559" s="242">
        <v>6499</v>
      </c>
      <c r="F559" s="248">
        <f t="shared" si="27"/>
        <v>99.984615384615381</v>
      </c>
      <c r="G559" s="242">
        <f t="shared" si="30"/>
        <v>0</v>
      </c>
      <c r="H559" s="242">
        <v>6500</v>
      </c>
      <c r="I559" s="248">
        <f t="shared" si="29"/>
        <v>100</v>
      </c>
      <c r="J559" s="242">
        <v>6500</v>
      </c>
      <c r="K559" s="248">
        <f t="shared" si="26"/>
        <v>100</v>
      </c>
      <c r="L559" s="240"/>
    </row>
    <row r="560" spans="2:12" ht="15" customHeight="1">
      <c r="B560" s="87"/>
      <c r="C560" s="23"/>
      <c r="D560" s="242"/>
      <c r="E560" s="242"/>
      <c r="F560" s="248"/>
      <c r="G560" s="242"/>
      <c r="H560" s="242"/>
      <c r="I560" s="248"/>
      <c r="J560" s="242"/>
      <c r="K560" s="248"/>
      <c r="L560" s="240"/>
    </row>
    <row r="561" spans="2:12">
      <c r="B561" s="108"/>
      <c r="C561" s="23"/>
      <c r="D561" s="242"/>
      <c r="E561" s="242"/>
      <c r="F561" s="248"/>
      <c r="G561" s="242"/>
      <c r="H561" s="242"/>
      <c r="I561" s="248"/>
      <c r="J561" s="242"/>
      <c r="K561" s="248"/>
      <c r="L561" s="240"/>
    </row>
    <row r="562" spans="2:12" ht="15">
      <c r="B562" s="109">
        <v>415230</v>
      </c>
      <c r="C562" s="86" t="s">
        <v>212</v>
      </c>
      <c r="D562" s="237">
        <f>D563+D564</f>
        <v>35000</v>
      </c>
      <c r="E562" s="237">
        <f>E563+E564</f>
        <v>16641</v>
      </c>
      <c r="F562" s="238">
        <f t="shared" si="27"/>
        <v>47.545714285714283</v>
      </c>
      <c r="G562" s="237">
        <f>G563+G564+G565</f>
        <v>38000</v>
      </c>
      <c r="H562" s="237">
        <f>H563+H564+H565</f>
        <v>73000</v>
      </c>
      <c r="I562" s="238">
        <f t="shared" si="29"/>
        <v>208.57142857142858</v>
      </c>
      <c r="J562" s="237">
        <f>J563+J564+J565</f>
        <v>25000</v>
      </c>
      <c r="K562" s="238">
        <f t="shared" si="26"/>
        <v>71.428571428571431</v>
      </c>
      <c r="L562" s="240"/>
    </row>
    <row r="563" spans="2:12">
      <c r="B563" s="108">
        <v>415239</v>
      </c>
      <c r="C563" s="23" t="s">
        <v>213</v>
      </c>
      <c r="D563" s="242">
        <v>25000</v>
      </c>
      <c r="E563" s="242">
        <v>1641</v>
      </c>
      <c r="F563" s="248">
        <f t="shared" si="27"/>
        <v>6.5640000000000001</v>
      </c>
      <c r="G563" s="242">
        <f>H563-D563</f>
        <v>10000</v>
      </c>
      <c r="H563" s="242">
        <v>35000</v>
      </c>
      <c r="I563" s="248">
        <f t="shared" si="29"/>
        <v>140</v>
      </c>
      <c r="J563" s="242">
        <v>25000</v>
      </c>
      <c r="K563" s="248">
        <f t="shared" si="26"/>
        <v>100</v>
      </c>
      <c r="L563" s="240"/>
    </row>
    <row r="564" spans="2:12">
      <c r="B564" s="108">
        <v>415239</v>
      </c>
      <c r="C564" s="23" t="s">
        <v>461</v>
      </c>
      <c r="D564" s="242">
        <v>10000</v>
      </c>
      <c r="E564" s="242">
        <v>15000</v>
      </c>
      <c r="F564" s="248">
        <f t="shared" si="27"/>
        <v>150</v>
      </c>
      <c r="G564" s="242">
        <f>H564-D564</f>
        <v>8000</v>
      </c>
      <c r="H564" s="242">
        <v>18000</v>
      </c>
      <c r="I564" s="248">
        <f t="shared" si="29"/>
        <v>180</v>
      </c>
      <c r="J564" s="242">
        <v>0</v>
      </c>
      <c r="K564" s="248">
        <f t="shared" si="26"/>
        <v>0</v>
      </c>
      <c r="L564" s="240"/>
    </row>
    <row r="565" spans="2:12">
      <c r="B565" s="108">
        <v>415239</v>
      </c>
      <c r="C565" s="239" t="s">
        <v>494</v>
      </c>
      <c r="D565" s="242">
        <v>0</v>
      </c>
      <c r="E565" s="242">
        <v>0</v>
      </c>
      <c r="F565" s="248"/>
      <c r="G565" s="242">
        <f>H565-D565</f>
        <v>20000</v>
      </c>
      <c r="H565" s="242">
        <v>20000</v>
      </c>
      <c r="I565" s="248"/>
      <c r="J565" s="242">
        <v>0</v>
      </c>
      <c r="K565" s="248"/>
      <c r="L565" s="240"/>
    </row>
    <row r="566" spans="2:12">
      <c r="B566" s="87"/>
      <c r="C566" s="23"/>
      <c r="D566" s="242"/>
      <c r="E566" s="242"/>
      <c r="F566" s="248"/>
      <c r="G566" s="242"/>
      <c r="H566" s="242"/>
      <c r="I566" s="248"/>
      <c r="J566" s="242"/>
      <c r="K566" s="248"/>
      <c r="L566" s="240"/>
    </row>
    <row r="567" spans="2:12" ht="15">
      <c r="B567" s="85">
        <v>511000</v>
      </c>
      <c r="C567" s="32" t="s">
        <v>279</v>
      </c>
      <c r="D567" s="237">
        <f>SUM(D568:D577)</f>
        <v>403000</v>
      </c>
      <c r="E567" s="237">
        <f>SUM(E568:E577)</f>
        <v>256848</v>
      </c>
      <c r="F567" s="238">
        <f t="shared" si="27"/>
        <v>63.733995037220851</v>
      </c>
      <c r="G567" s="237">
        <f>SUM(G568:G577)</f>
        <v>282000</v>
      </c>
      <c r="H567" s="237">
        <f>SUM(H568:H577)</f>
        <v>685000</v>
      </c>
      <c r="I567" s="238">
        <f t="shared" si="29"/>
        <v>169.97518610421835</v>
      </c>
      <c r="J567" s="237">
        <f>SUM(J568:J577)</f>
        <v>447450</v>
      </c>
      <c r="K567" s="238">
        <f t="shared" si="26"/>
        <v>111.02977667493796</v>
      </c>
      <c r="L567" s="240"/>
    </row>
    <row r="568" spans="2:12">
      <c r="B568" s="88">
        <v>511100</v>
      </c>
      <c r="C568" s="26" t="s">
        <v>456</v>
      </c>
      <c r="D568" s="25">
        <v>140000</v>
      </c>
      <c r="E568" s="25">
        <v>156334</v>
      </c>
      <c r="F568" s="214">
        <f t="shared" si="27"/>
        <v>111.66714285714285</v>
      </c>
      <c r="G568" s="25">
        <f t="shared" ref="G568:G577" si="31">H568-D568</f>
        <v>28000</v>
      </c>
      <c r="H568" s="25">
        <v>168000</v>
      </c>
      <c r="I568" s="214">
        <f t="shared" si="29"/>
        <v>120</v>
      </c>
      <c r="J568" s="25">
        <v>0</v>
      </c>
      <c r="K568" s="214">
        <f t="shared" si="26"/>
        <v>0</v>
      </c>
      <c r="L568" s="240"/>
    </row>
    <row r="569" spans="2:12">
      <c r="B569" s="88">
        <v>511100</v>
      </c>
      <c r="C569" s="236" t="s">
        <v>495</v>
      </c>
      <c r="D569" s="25">
        <v>0</v>
      </c>
      <c r="E569" s="25"/>
      <c r="F569" s="214"/>
      <c r="G569" s="25">
        <f t="shared" si="31"/>
        <v>230000</v>
      </c>
      <c r="H569" s="25">
        <v>230000</v>
      </c>
      <c r="I569" s="214"/>
      <c r="J569" s="25">
        <v>0</v>
      </c>
      <c r="K569" s="214"/>
      <c r="L569" s="240"/>
    </row>
    <row r="570" spans="2:12">
      <c r="B570" s="87">
        <v>511100</v>
      </c>
      <c r="C570" s="23" t="s">
        <v>455</v>
      </c>
      <c r="D570" s="242">
        <v>90000</v>
      </c>
      <c r="E570" s="242">
        <v>69961</v>
      </c>
      <c r="F570" s="248">
        <f t="shared" si="27"/>
        <v>77.734444444444435</v>
      </c>
      <c r="G570" s="242">
        <f t="shared" si="31"/>
        <v>-17000</v>
      </c>
      <c r="H570" s="242">
        <v>73000</v>
      </c>
      <c r="I570" s="248">
        <f t="shared" si="29"/>
        <v>81.111111111111114</v>
      </c>
      <c r="J570" s="242">
        <v>167450</v>
      </c>
      <c r="K570" s="248">
        <f t="shared" si="26"/>
        <v>186.05555555555554</v>
      </c>
      <c r="L570" s="240"/>
    </row>
    <row r="571" spans="2:12">
      <c r="B571" s="87">
        <v>511100</v>
      </c>
      <c r="C571" s="23" t="s">
        <v>399</v>
      </c>
      <c r="D571" s="242">
        <v>50000</v>
      </c>
      <c r="E571" s="242">
        <v>4030</v>
      </c>
      <c r="F571" s="248">
        <f t="shared" si="27"/>
        <v>8.06</v>
      </c>
      <c r="G571" s="242">
        <f t="shared" si="31"/>
        <v>-30000</v>
      </c>
      <c r="H571" s="242">
        <v>20000</v>
      </c>
      <c r="I571" s="248">
        <f t="shared" si="29"/>
        <v>40</v>
      </c>
      <c r="J571" s="242">
        <v>100000</v>
      </c>
      <c r="K571" s="248">
        <f t="shared" si="26"/>
        <v>200</v>
      </c>
      <c r="L571" s="240"/>
    </row>
    <row r="572" spans="2:12">
      <c r="B572" s="87">
        <v>511100</v>
      </c>
      <c r="C572" s="23" t="s">
        <v>475</v>
      </c>
      <c r="D572" s="242">
        <v>10000</v>
      </c>
      <c r="E572" s="242">
        <v>7020</v>
      </c>
      <c r="F572" s="248">
        <f t="shared" si="27"/>
        <v>70.199999999999989</v>
      </c>
      <c r="G572" s="242">
        <f t="shared" si="31"/>
        <v>0</v>
      </c>
      <c r="H572" s="242">
        <v>10000</v>
      </c>
      <c r="I572" s="248">
        <f t="shared" si="29"/>
        <v>100</v>
      </c>
      <c r="J572" s="242">
        <v>0</v>
      </c>
      <c r="K572" s="248">
        <f t="shared" si="26"/>
        <v>0</v>
      </c>
      <c r="L572" s="240"/>
    </row>
    <row r="573" spans="2:12">
      <c r="B573" s="87">
        <v>511100</v>
      </c>
      <c r="C573" s="23" t="s">
        <v>409</v>
      </c>
      <c r="D573" s="242">
        <v>14000</v>
      </c>
      <c r="E573" s="242">
        <v>0</v>
      </c>
      <c r="F573" s="248">
        <f t="shared" si="27"/>
        <v>0</v>
      </c>
      <c r="G573" s="242">
        <f t="shared" si="31"/>
        <v>-7000</v>
      </c>
      <c r="H573" s="242">
        <v>7000</v>
      </c>
      <c r="I573" s="248">
        <f t="shared" si="29"/>
        <v>50</v>
      </c>
      <c r="J573" s="242">
        <v>15000</v>
      </c>
      <c r="K573" s="248">
        <f t="shared" si="26"/>
        <v>107.14285714285714</v>
      </c>
      <c r="L573" s="240"/>
    </row>
    <row r="574" spans="2:12">
      <c r="B574" s="87">
        <v>511100</v>
      </c>
      <c r="C574" s="23" t="s">
        <v>496</v>
      </c>
      <c r="D574" s="242"/>
      <c r="E574" s="242"/>
      <c r="F574" s="248"/>
      <c r="G574" s="242">
        <f t="shared" si="31"/>
        <v>81000</v>
      </c>
      <c r="H574" s="242">
        <v>81000</v>
      </c>
      <c r="I574" s="248"/>
      <c r="J574" s="242">
        <v>0</v>
      </c>
      <c r="K574" s="248"/>
      <c r="L574" s="240"/>
    </row>
    <row r="575" spans="2:12">
      <c r="B575" s="87">
        <v>511200</v>
      </c>
      <c r="C575" s="23" t="s">
        <v>404</v>
      </c>
      <c r="D575" s="242">
        <v>33000</v>
      </c>
      <c r="E575" s="242">
        <v>10143</v>
      </c>
      <c r="F575" s="248">
        <f t="shared" si="27"/>
        <v>30.736363636363635</v>
      </c>
      <c r="G575" s="242">
        <f t="shared" si="31"/>
        <v>17000</v>
      </c>
      <c r="H575" s="242">
        <v>50000</v>
      </c>
      <c r="I575" s="248">
        <f t="shared" si="29"/>
        <v>151.5151515151515</v>
      </c>
      <c r="J575" s="242">
        <v>100000</v>
      </c>
      <c r="K575" s="248">
        <f t="shared" si="26"/>
        <v>303.030303030303</v>
      </c>
      <c r="L575" s="240"/>
    </row>
    <row r="576" spans="2:12">
      <c r="B576" s="87">
        <v>511300</v>
      </c>
      <c r="C576" s="104" t="s">
        <v>410</v>
      </c>
      <c r="D576" s="260">
        <v>15000</v>
      </c>
      <c r="E576" s="260">
        <v>0</v>
      </c>
      <c r="F576" s="261">
        <f t="shared" si="27"/>
        <v>0</v>
      </c>
      <c r="G576" s="260">
        <f t="shared" si="31"/>
        <v>-15000</v>
      </c>
      <c r="H576" s="260">
        <v>0</v>
      </c>
      <c r="I576" s="261">
        <f t="shared" si="29"/>
        <v>0</v>
      </c>
      <c r="J576" s="260">
        <v>15000</v>
      </c>
      <c r="K576" s="261">
        <f t="shared" si="26"/>
        <v>100</v>
      </c>
      <c r="L576" s="240"/>
    </row>
    <row r="577" spans="1:12">
      <c r="B577" s="88">
        <v>511700</v>
      </c>
      <c r="C577" s="153" t="s">
        <v>403</v>
      </c>
      <c r="D577" s="260">
        <v>51000</v>
      </c>
      <c r="E577" s="260">
        <v>9360</v>
      </c>
      <c r="F577" s="261">
        <f t="shared" si="27"/>
        <v>18.352941176470587</v>
      </c>
      <c r="G577" s="260">
        <f t="shared" si="31"/>
        <v>-5000</v>
      </c>
      <c r="H577" s="260">
        <v>46000</v>
      </c>
      <c r="I577" s="261">
        <f t="shared" si="29"/>
        <v>90.196078431372555</v>
      </c>
      <c r="J577" s="260">
        <v>50000</v>
      </c>
      <c r="K577" s="261">
        <f t="shared" si="26"/>
        <v>98.039215686274503</v>
      </c>
      <c r="L577" s="240"/>
    </row>
    <row r="578" spans="1:12">
      <c r="B578" s="87"/>
      <c r="C578" s="23"/>
      <c r="D578" s="242"/>
      <c r="E578" s="242"/>
      <c r="F578" s="248"/>
      <c r="G578" s="242"/>
      <c r="H578" s="242"/>
      <c r="I578" s="248"/>
      <c r="J578" s="242"/>
      <c r="K578" s="248"/>
      <c r="L578" s="240"/>
    </row>
    <row r="579" spans="1:12" ht="15">
      <c r="B579" s="91"/>
      <c r="C579" s="92" t="s">
        <v>214</v>
      </c>
      <c r="D579" s="262">
        <f>D548+D562+D567</f>
        <v>745000</v>
      </c>
      <c r="E579" s="262">
        <f>E548+E562+E567</f>
        <v>412088</v>
      </c>
      <c r="F579" s="263">
        <f t="shared" si="27"/>
        <v>55.313825503355709</v>
      </c>
      <c r="G579" s="262">
        <f>G548+G562+G567</f>
        <v>326600</v>
      </c>
      <c r="H579" s="262">
        <f>H548+H562+H567</f>
        <v>1071600</v>
      </c>
      <c r="I579" s="263">
        <f t="shared" si="29"/>
        <v>143.83892617449666</v>
      </c>
      <c r="J579" s="262">
        <f>J548+J562+J567</f>
        <v>798450</v>
      </c>
      <c r="K579" s="263">
        <f t="shared" si="26"/>
        <v>107.1744966442953</v>
      </c>
      <c r="L579" s="240"/>
    </row>
    <row r="580" spans="1:12">
      <c r="B580" s="110"/>
      <c r="C580" s="111"/>
      <c r="D580" s="25"/>
      <c r="E580" s="25"/>
      <c r="F580" s="214"/>
      <c r="G580" s="25"/>
      <c r="H580" s="25"/>
      <c r="I580" s="214"/>
      <c r="J580" s="25"/>
      <c r="K580" s="214"/>
      <c r="L580" s="240"/>
    </row>
    <row r="581" spans="1:12" ht="15">
      <c r="B581" s="80"/>
      <c r="C581" s="81" t="s">
        <v>329</v>
      </c>
      <c r="D581" s="20"/>
      <c r="E581" s="20"/>
      <c r="F581" s="213"/>
      <c r="G581" s="20"/>
      <c r="H581" s="20"/>
      <c r="I581" s="213"/>
      <c r="J581" s="20"/>
      <c r="K581" s="213"/>
      <c r="L581" s="240"/>
    </row>
    <row r="582" spans="1:12" s="168" customFormat="1">
      <c r="A582" s="5"/>
      <c r="B582" s="166"/>
      <c r="C582" s="165" t="s">
        <v>215</v>
      </c>
      <c r="D582" s="20"/>
      <c r="E582" s="20"/>
      <c r="F582" s="213"/>
      <c r="G582" s="20"/>
      <c r="H582" s="20"/>
      <c r="I582" s="213"/>
      <c r="J582" s="20"/>
      <c r="K582" s="213"/>
      <c r="L582" s="240"/>
    </row>
    <row r="583" spans="1:12">
      <c r="B583" s="112"/>
      <c r="C583" s="83"/>
      <c r="D583" s="20"/>
      <c r="E583" s="20"/>
      <c r="F583" s="213"/>
      <c r="G583" s="20"/>
      <c r="H583" s="20"/>
      <c r="I583" s="213"/>
      <c r="J583" s="20"/>
      <c r="K583" s="213"/>
      <c r="L583" s="240"/>
    </row>
    <row r="584" spans="1:12">
      <c r="B584" s="97">
        <v>413300</v>
      </c>
      <c r="C584" s="96" t="s">
        <v>216</v>
      </c>
      <c r="D584" s="242">
        <v>70500</v>
      </c>
      <c r="E584" s="242">
        <v>13112</v>
      </c>
      <c r="F584" s="248">
        <f t="shared" si="27"/>
        <v>18.598581560283691</v>
      </c>
      <c r="G584" s="242">
        <f>H584-D584</f>
        <v>-44000</v>
      </c>
      <c r="H584" s="242">
        <v>26500</v>
      </c>
      <c r="I584" s="248">
        <f t="shared" si="29"/>
        <v>37.588652482269502</v>
      </c>
      <c r="J584" s="242">
        <v>22500</v>
      </c>
      <c r="K584" s="248">
        <f t="shared" si="26"/>
        <v>31.914893617021278</v>
      </c>
      <c r="L584" s="240"/>
    </row>
    <row r="585" spans="1:12">
      <c r="B585" s="97">
        <v>413322</v>
      </c>
      <c r="C585" s="96" t="s">
        <v>217</v>
      </c>
      <c r="D585" s="242">
        <v>20000</v>
      </c>
      <c r="E585" s="242">
        <v>8007</v>
      </c>
      <c r="F585" s="248">
        <f t="shared" si="27"/>
        <v>40.034999999999997</v>
      </c>
      <c r="G585" s="242">
        <f>H585-D585</f>
        <v>-5000</v>
      </c>
      <c r="H585" s="242">
        <v>15000</v>
      </c>
      <c r="I585" s="248">
        <f t="shared" si="29"/>
        <v>75</v>
      </c>
      <c r="J585" s="242">
        <v>10000</v>
      </c>
      <c r="K585" s="248">
        <f t="shared" ref="K585:K648" si="32">J585/D585*100</f>
        <v>50</v>
      </c>
      <c r="L585" s="240"/>
    </row>
    <row r="586" spans="1:12">
      <c r="B586" s="97">
        <v>621300</v>
      </c>
      <c r="C586" s="96" t="s">
        <v>218</v>
      </c>
      <c r="D586" s="242">
        <v>42000</v>
      </c>
      <c r="E586" s="242">
        <v>37377</v>
      </c>
      <c r="F586" s="248">
        <f t="shared" si="27"/>
        <v>88.992857142857133</v>
      </c>
      <c r="G586" s="242">
        <f>H586-D586</f>
        <v>42000</v>
      </c>
      <c r="H586" s="242">
        <v>84000</v>
      </c>
      <c r="I586" s="248">
        <f t="shared" si="29"/>
        <v>200</v>
      </c>
      <c r="J586" s="242">
        <v>90000</v>
      </c>
      <c r="K586" s="248">
        <f t="shared" si="32"/>
        <v>214.28571428571428</v>
      </c>
      <c r="L586" s="240"/>
    </row>
    <row r="587" spans="1:12">
      <c r="B587" s="97">
        <v>621322</v>
      </c>
      <c r="C587" s="96" t="s">
        <v>219</v>
      </c>
      <c r="D587" s="242">
        <v>172500</v>
      </c>
      <c r="E587" s="242">
        <v>86137</v>
      </c>
      <c r="F587" s="248">
        <f t="shared" si="27"/>
        <v>49.934492753623189</v>
      </c>
      <c r="G587" s="242">
        <f>H587-D587</f>
        <v>0</v>
      </c>
      <c r="H587" s="242">
        <v>172500</v>
      </c>
      <c r="I587" s="248">
        <f t="shared" si="29"/>
        <v>100</v>
      </c>
      <c r="J587" s="242">
        <v>172500</v>
      </c>
      <c r="K587" s="248">
        <f t="shared" si="32"/>
        <v>100</v>
      </c>
      <c r="L587" s="240"/>
    </row>
    <row r="588" spans="1:12">
      <c r="B588" s="97"/>
      <c r="C588" s="96"/>
      <c r="D588" s="242"/>
      <c r="E588" s="242"/>
      <c r="F588" s="248"/>
      <c r="G588" s="242"/>
      <c r="H588" s="242"/>
      <c r="I588" s="248"/>
      <c r="J588" s="242"/>
      <c r="K588" s="248"/>
      <c r="L588" s="240"/>
    </row>
    <row r="589" spans="1:12" ht="28.5">
      <c r="B589" s="97">
        <v>621900</v>
      </c>
      <c r="C589" s="208" t="s">
        <v>445</v>
      </c>
      <c r="D589" s="242">
        <v>42000</v>
      </c>
      <c r="E589" s="242">
        <v>0</v>
      </c>
      <c r="F589" s="248">
        <f t="shared" si="27"/>
        <v>0</v>
      </c>
      <c r="G589" s="242">
        <f>H589-D589</f>
        <v>-19900</v>
      </c>
      <c r="H589" s="242">
        <v>22100</v>
      </c>
      <c r="I589" s="248">
        <f t="shared" si="29"/>
        <v>52.61904761904762</v>
      </c>
      <c r="J589" s="242">
        <v>22000</v>
      </c>
      <c r="K589" s="248">
        <f t="shared" si="32"/>
        <v>52.380952380952387</v>
      </c>
      <c r="L589" s="240"/>
    </row>
    <row r="590" spans="1:12">
      <c r="B590" s="97"/>
      <c r="C590" s="96"/>
      <c r="D590" s="242"/>
      <c r="E590" s="242"/>
      <c r="F590" s="248"/>
      <c r="G590" s="242"/>
      <c r="H590" s="242"/>
      <c r="I590" s="248"/>
      <c r="J590" s="242"/>
      <c r="K590" s="248"/>
      <c r="L590" s="240"/>
    </row>
    <row r="591" spans="1:12">
      <c r="B591" s="97">
        <v>631911</v>
      </c>
      <c r="C591" s="96" t="s">
        <v>446</v>
      </c>
      <c r="D591" s="242">
        <v>40000</v>
      </c>
      <c r="E591" s="242">
        <v>24380</v>
      </c>
      <c r="F591" s="248">
        <f t="shared" si="27"/>
        <v>60.95</v>
      </c>
      <c r="G591" s="242">
        <f>H591-D591</f>
        <v>14000</v>
      </c>
      <c r="H591" s="242">
        <v>54000</v>
      </c>
      <c r="I591" s="248">
        <f t="shared" si="29"/>
        <v>135</v>
      </c>
      <c r="J591" s="242">
        <v>40000</v>
      </c>
      <c r="K591" s="248">
        <f t="shared" si="32"/>
        <v>100</v>
      </c>
      <c r="L591" s="240"/>
    </row>
    <row r="592" spans="1:12">
      <c r="B592" s="113"/>
      <c r="C592" s="52"/>
      <c r="D592" s="242"/>
      <c r="E592" s="242"/>
      <c r="F592" s="248"/>
      <c r="G592" s="242"/>
      <c r="H592" s="242"/>
      <c r="I592" s="248"/>
      <c r="J592" s="242"/>
      <c r="K592" s="248"/>
      <c r="L592" s="240"/>
    </row>
    <row r="593" spans="2:12" ht="15">
      <c r="B593" s="91"/>
      <c r="C593" s="92" t="s">
        <v>220</v>
      </c>
      <c r="D593" s="262">
        <f>SUM(D584:D591)</f>
        <v>387000</v>
      </c>
      <c r="E593" s="262">
        <f>SUM(E584:E591)</f>
        <v>169013</v>
      </c>
      <c r="F593" s="263">
        <f t="shared" ref="F593:F658" si="33">E593/D593*100</f>
        <v>43.672609819121448</v>
      </c>
      <c r="G593" s="262">
        <f>SUM(G584:G591)</f>
        <v>-12900</v>
      </c>
      <c r="H593" s="262">
        <f>SUM(H584:H591)</f>
        <v>374100</v>
      </c>
      <c r="I593" s="263">
        <f t="shared" si="29"/>
        <v>96.666666666666671</v>
      </c>
      <c r="J593" s="262">
        <f>SUM(J584:J591)</f>
        <v>357000</v>
      </c>
      <c r="K593" s="263">
        <f t="shared" si="32"/>
        <v>92.248062015503876</v>
      </c>
      <c r="L593" s="240"/>
    </row>
    <row r="594" spans="2:12" ht="15">
      <c r="B594" s="15"/>
      <c r="C594" s="63"/>
      <c r="D594" s="25"/>
      <c r="E594" s="25"/>
      <c r="F594" s="214"/>
      <c r="G594" s="25"/>
      <c r="H594" s="25"/>
      <c r="I594" s="214"/>
      <c r="J594" s="25"/>
      <c r="K594" s="214"/>
      <c r="L594" s="240"/>
    </row>
    <row r="595" spans="2:12" ht="21.75" customHeight="1">
      <c r="B595" s="114"/>
      <c r="C595" s="115" t="s">
        <v>221</v>
      </c>
      <c r="D595" s="101">
        <f>D344+D352+D433+D467+D542+D579+D593</f>
        <v>3701250</v>
      </c>
      <c r="E595" s="101">
        <f>E344+E352+E433+E467+E542+E579+E593</f>
        <v>1797766</v>
      </c>
      <c r="F595" s="230">
        <f t="shared" si="33"/>
        <v>48.571860857818308</v>
      </c>
      <c r="G595" s="101">
        <f>G344+G352+G433+G467+G542+G579+G593</f>
        <v>460300</v>
      </c>
      <c r="H595" s="101">
        <f>H344+H352+H433+H467+H542+H579+H593</f>
        <v>4161550</v>
      </c>
      <c r="I595" s="230">
        <f t="shared" si="29"/>
        <v>112.43633907463695</v>
      </c>
      <c r="J595" s="101">
        <f>J344+J352+J433+J467+J542+J579+J593</f>
        <v>3881050</v>
      </c>
      <c r="K595" s="230">
        <f t="shared" si="32"/>
        <v>104.85781830462682</v>
      </c>
      <c r="L595" s="240"/>
    </row>
    <row r="596" spans="2:12" ht="15">
      <c r="B596" s="116"/>
      <c r="C596" s="117"/>
      <c r="D596" s="25"/>
      <c r="E596" s="25"/>
      <c r="F596" s="214"/>
      <c r="G596" s="25"/>
      <c r="H596" s="25"/>
      <c r="I596" s="214"/>
      <c r="J596" s="25"/>
      <c r="K596" s="214"/>
      <c r="L596" s="240"/>
    </row>
    <row r="597" spans="2:12" ht="15">
      <c r="B597" s="116"/>
      <c r="C597" s="81" t="s">
        <v>330</v>
      </c>
      <c r="D597" s="25"/>
      <c r="E597" s="25"/>
      <c r="F597" s="214"/>
      <c r="G597" s="25"/>
      <c r="H597" s="25"/>
      <c r="I597" s="214"/>
      <c r="J597" s="25"/>
      <c r="K597" s="214"/>
      <c r="L597" s="240"/>
    </row>
    <row r="598" spans="2:12">
      <c r="B598" s="80"/>
      <c r="C598" s="169" t="s">
        <v>222</v>
      </c>
      <c r="D598" s="25"/>
      <c r="E598" s="25"/>
      <c r="F598" s="214"/>
      <c r="G598" s="25"/>
      <c r="H598" s="25"/>
      <c r="I598" s="214"/>
      <c r="J598" s="25"/>
      <c r="K598" s="214"/>
      <c r="L598" s="240"/>
    </row>
    <row r="599" spans="2:12">
      <c r="B599" s="112"/>
      <c r="C599" s="112"/>
      <c r="D599" s="25"/>
      <c r="E599" s="25"/>
      <c r="F599" s="214"/>
      <c r="G599" s="25"/>
      <c r="H599" s="25"/>
      <c r="I599" s="214"/>
      <c r="J599" s="25"/>
      <c r="K599" s="214"/>
      <c r="L599" s="240"/>
    </row>
    <row r="600" spans="2:12" ht="15">
      <c r="B600" s="85">
        <v>411100</v>
      </c>
      <c r="C600" s="86" t="s">
        <v>163</v>
      </c>
      <c r="D600" s="237">
        <f>D601+D602</f>
        <v>130000</v>
      </c>
      <c r="E600" s="237">
        <f>E601+E602</f>
        <v>71501</v>
      </c>
      <c r="F600" s="238">
        <f t="shared" si="33"/>
        <v>55.00076923076923</v>
      </c>
      <c r="G600" s="237">
        <f>G601+G602</f>
        <v>34000</v>
      </c>
      <c r="H600" s="237">
        <f>H601+H602</f>
        <v>164000</v>
      </c>
      <c r="I600" s="238">
        <f t="shared" si="29"/>
        <v>126.15384615384615</v>
      </c>
      <c r="J600" s="237">
        <f>J601+J602</f>
        <v>164000</v>
      </c>
      <c r="K600" s="238">
        <f t="shared" si="32"/>
        <v>126.15384615384615</v>
      </c>
      <c r="L600" s="240"/>
    </row>
    <row r="601" spans="2:12">
      <c r="B601" s="87">
        <v>411100</v>
      </c>
      <c r="C601" s="23" t="s">
        <v>164</v>
      </c>
      <c r="D601" s="242">
        <v>80000</v>
      </c>
      <c r="E601" s="242">
        <v>43589</v>
      </c>
      <c r="F601" s="248">
        <f t="shared" si="33"/>
        <v>54.486250000000005</v>
      </c>
      <c r="G601" s="242">
        <f>H601-D601</f>
        <v>22000</v>
      </c>
      <c r="H601" s="242">
        <v>102000</v>
      </c>
      <c r="I601" s="248">
        <f t="shared" si="29"/>
        <v>127.49999999999999</v>
      </c>
      <c r="J601" s="242">
        <v>102000</v>
      </c>
      <c r="K601" s="248">
        <f t="shared" si="32"/>
        <v>127.49999999999999</v>
      </c>
      <c r="L601" s="240"/>
    </row>
    <row r="602" spans="2:12">
      <c r="B602" s="87">
        <v>411190</v>
      </c>
      <c r="C602" s="23" t="s">
        <v>165</v>
      </c>
      <c r="D602" s="242">
        <v>50000</v>
      </c>
      <c r="E602" s="242">
        <v>27912</v>
      </c>
      <c r="F602" s="248">
        <f t="shared" si="33"/>
        <v>55.823999999999998</v>
      </c>
      <c r="G602" s="242">
        <f>H602-D602</f>
        <v>12000</v>
      </c>
      <c r="H602" s="242">
        <v>62000</v>
      </c>
      <c r="I602" s="248">
        <f t="shared" si="29"/>
        <v>124</v>
      </c>
      <c r="J602" s="242">
        <v>62000</v>
      </c>
      <c r="K602" s="248">
        <f t="shared" si="32"/>
        <v>124</v>
      </c>
      <c r="L602" s="240"/>
    </row>
    <row r="603" spans="2:12" ht="15">
      <c r="B603" s="85">
        <v>411200</v>
      </c>
      <c r="C603" s="86" t="s">
        <v>166</v>
      </c>
      <c r="D603" s="237">
        <f>D604+D605</f>
        <v>15500</v>
      </c>
      <c r="E603" s="237">
        <f>E604+E605+E607</f>
        <v>8881</v>
      </c>
      <c r="F603" s="238">
        <f t="shared" si="33"/>
        <v>57.29677419354838</v>
      </c>
      <c r="G603" s="237">
        <f>G604+G605</f>
        <v>5600</v>
      </c>
      <c r="H603" s="237">
        <f>H604+H605</f>
        <v>21100</v>
      </c>
      <c r="I603" s="238">
        <f t="shared" si="29"/>
        <v>136.12903225806451</v>
      </c>
      <c r="J603" s="237">
        <f>J604+J605</f>
        <v>21100</v>
      </c>
      <c r="K603" s="238">
        <f t="shared" si="32"/>
        <v>136.12903225806451</v>
      </c>
      <c r="L603" s="240"/>
    </row>
    <row r="604" spans="2:12">
      <c r="B604" s="87">
        <v>411220</v>
      </c>
      <c r="C604" s="23" t="s">
        <v>312</v>
      </c>
      <c r="D604" s="242">
        <v>9000</v>
      </c>
      <c r="E604" s="242">
        <v>4350</v>
      </c>
      <c r="F604" s="248">
        <f t="shared" si="33"/>
        <v>48.333333333333336</v>
      </c>
      <c r="G604" s="242">
        <f>H604-D604</f>
        <v>3600</v>
      </c>
      <c r="H604" s="242">
        <v>12600</v>
      </c>
      <c r="I604" s="248">
        <f t="shared" si="29"/>
        <v>140</v>
      </c>
      <c r="J604" s="242">
        <v>12600</v>
      </c>
      <c r="K604" s="248">
        <f t="shared" si="32"/>
        <v>140</v>
      </c>
      <c r="L604" s="240"/>
    </row>
    <row r="605" spans="2:12">
      <c r="B605" s="87">
        <v>411200</v>
      </c>
      <c r="C605" s="23" t="s">
        <v>168</v>
      </c>
      <c r="D605" s="242">
        <v>6500</v>
      </c>
      <c r="E605" s="242">
        <v>2864</v>
      </c>
      <c r="F605" s="248">
        <f t="shared" si="33"/>
        <v>44.061538461538461</v>
      </c>
      <c r="G605" s="242">
        <f>H605-D605</f>
        <v>2000</v>
      </c>
      <c r="H605" s="242">
        <v>8500</v>
      </c>
      <c r="I605" s="248">
        <f t="shared" si="29"/>
        <v>130.76923076923077</v>
      </c>
      <c r="J605" s="242">
        <v>8500</v>
      </c>
      <c r="K605" s="248">
        <f t="shared" si="32"/>
        <v>130.76923076923077</v>
      </c>
      <c r="L605" s="240"/>
    </row>
    <row r="606" spans="2:12">
      <c r="B606" s="87"/>
      <c r="C606" s="23"/>
      <c r="D606" s="242"/>
      <c r="E606" s="242"/>
      <c r="F606" s="248"/>
      <c r="G606" s="242"/>
      <c r="H606" s="242"/>
      <c r="I606" s="248"/>
      <c r="J606" s="242"/>
      <c r="K606" s="248"/>
      <c r="L606" s="240"/>
    </row>
    <row r="607" spans="2:12" ht="15">
      <c r="B607" s="119">
        <v>411400</v>
      </c>
      <c r="C607" s="32" t="s">
        <v>486</v>
      </c>
      <c r="D607" s="237">
        <v>0</v>
      </c>
      <c r="E607" s="237">
        <v>1667</v>
      </c>
      <c r="F607" s="238"/>
      <c r="G607" s="237">
        <f>H607-D607</f>
        <v>1700</v>
      </c>
      <c r="H607" s="237">
        <v>1700</v>
      </c>
      <c r="I607" s="238"/>
      <c r="J607" s="237">
        <v>1700</v>
      </c>
      <c r="K607" s="238"/>
      <c r="L607" s="240"/>
    </row>
    <row r="608" spans="2:12">
      <c r="B608" s="112"/>
      <c r="C608" s="112"/>
      <c r="D608" s="242"/>
      <c r="E608" s="242"/>
      <c r="F608" s="248"/>
      <c r="G608" s="242"/>
      <c r="H608" s="242"/>
      <c r="I608" s="248"/>
      <c r="J608" s="242"/>
      <c r="K608" s="248"/>
      <c r="L608" s="240"/>
    </row>
    <row r="609" spans="2:12" ht="15">
      <c r="B609" s="85">
        <v>412000</v>
      </c>
      <c r="C609" s="86" t="s">
        <v>126</v>
      </c>
      <c r="D609" s="237">
        <f>SUM(D610:D618)</f>
        <v>18800</v>
      </c>
      <c r="E609" s="237">
        <f>SUM(E610:E618)</f>
        <v>8631</v>
      </c>
      <c r="F609" s="238">
        <f t="shared" si="33"/>
        <v>45.909574468085104</v>
      </c>
      <c r="G609" s="237">
        <f>SUM(G610:G618)</f>
        <v>100</v>
      </c>
      <c r="H609" s="237">
        <f>SUM(H610:H618)</f>
        <v>18900</v>
      </c>
      <c r="I609" s="238">
        <f t="shared" ref="I609:I669" si="34">H609/D609*100</f>
        <v>100.53191489361701</v>
      </c>
      <c r="J609" s="237">
        <f>SUM(J610:J618)</f>
        <v>18900</v>
      </c>
      <c r="K609" s="238">
        <f t="shared" si="32"/>
        <v>100.53191489361701</v>
      </c>
      <c r="L609" s="240"/>
    </row>
    <row r="610" spans="2:12">
      <c r="B610" s="87">
        <v>412200</v>
      </c>
      <c r="C610" s="23" t="s">
        <v>128</v>
      </c>
      <c r="D610" s="242">
        <v>4000</v>
      </c>
      <c r="E610" s="242">
        <v>2006</v>
      </c>
      <c r="F610" s="248">
        <f t="shared" si="33"/>
        <v>50.149999999999991</v>
      </c>
      <c r="G610" s="242">
        <f t="shared" ref="G610:G618" si="35">H610-D610</f>
        <v>500</v>
      </c>
      <c r="H610" s="242">
        <v>4500</v>
      </c>
      <c r="I610" s="248">
        <f t="shared" si="34"/>
        <v>112.5</v>
      </c>
      <c r="J610" s="242">
        <v>4500</v>
      </c>
      <c r="K610" s="248">
        <f t="shared" si="32"/>
        <v>112.5</v>
      </c>
      <c r="L610" s="240"/>
    </row>
    <row r="611" spans="2:12">
      <c r="B611" s="87">
        <v>412200</v>
      </c>
      <c r="C611" s="23" t="s">
        <v>223</v>
      </c>
      <c r="D611" s="242">
        <v>3100</v>
      </c>
      <c r="E611" s="242">
        <v>921</v>
      </c>
      <c r="F611" s="248">
        <f t="shared" si="33"/>
        <v>29.70967741935484</v>
      </c>
      <c r="G611" s="242">
        <f t="shared" si="35"/>
        <v>-200</v>
      </c>
      <c r="H611" s="242">
        <v>2900</v>
      </c>
      <c r="I611" s="248">
        <f t="shared" si="34"/>
        <v>93.548387096774192</v>
      </c>
      <c r="J611" s="242">
        <v>3100</v>
      </c>
      <c r="K611" s="248">
        <f t="shared" si="32"/>
        <v>100</v>
      </c>
      <c r="L611" s="240"/>
    </row>
    <row r="612" spans="2:12">
      <c r="B612" s="87">
        <v>412300</v>
      </c>
      <c r="C612" s="23" t="s">
        <v>135</v>
      </c>
      <c r="D612" s="242">
        <v>1500</v>
      </c>
      <c r="E612" s="242">
        <v>613</v>
      </c>
      <c r="F612" s="248">
        <f t="shared" si="33"/>
        <v>40.866666666666667</v>
      </c>
      <c r="G612" s="242">
        <f t="shared" si="35"/>
        <v>200</v>
      </c>
      <c r="H612" s="242">
        <v>1700</v>
      </c>
      <c r="I612" s="248">
        <f t="shared" si="34"/>
        <v>113.33333333333333</v>
      </c>
      <c r="J612" s="242">
        <v>1500</v>
      </c>
      <c r="K612" s="248">
        <f t="shared" si="32"/>
        <v>100</v>
      </c>
      <c r="L612" s="240"/>
    </row>
    <row r="613" spans="2:12">
      <c r="B613" s="87">
        <v>412500</v>
      </c>
      <c r="C613" s="23" t="s">
        <v>136</v>
      </c>
      <c r="D613" s="242">
        <v>300</v>
      </c>
      <c r="E613" s="242">
        <v>0</v>
      </c>
      <c r="F613" s="248">
        <f t="shared" si="33"/>
        <v>0</v>
      </c>
      <c r="G613" s="242">
        <f t="shared" si="35"/>
        <v>0</v>
      </c>
      <c r="H613" s="242">
        <v>300</v>
      </c>
      <c r="I613" s="248">
        <f t="shared" si="34"/>
        <v>100</v>
      </c>
      <c r="J613" s="242">
        <v>300</v>
      </c>
      <c r="K613" s="248">
        <f t="shared" si="32"/>
        <v>100</v>
      </c>
      <c r="L613" s="240"/>
    </row>
    <row r="614" spans="2:12">
      <c r="B614" s="87">
        <v>412600</v>
      </c>
      <c r="C614" s="23" t="s">
        <v>244</v>
      </c>
      <c r="D614" s="260">
        <v>2000</v>
      </c>
      <c r="E614" s="260">
        <v>828</v>
      </c>
      <c r="F614" s="261">
        <f t="shared" si="33"/>
        <v>41.4</v>
      </c>
      <c r="G614" s="260">
        <f t="shared" si="35"/>
        <v>0</v>
      </c>
      <c r="H614" s="260">
        <v>2000</v>
      </c>
      <c r="I614" s="261">
        <f t="shared" si="34"/>
        <v>100</v>
      </c>
      <c r="J614" s="260">
        <v>2000</v>
      </c>
      <c r="K614" s="261">
        <f t="shared" si="32"/>
        <v>100</v>
      </c>
      <c r="L614" s="240"/>
    </row>
    <row r="615" spans="2:12">
      <c r="B615" s="87">
        <v>412900</v>
      </c>
      <c r="C615" s="23" t="s">
        <v>154</v>
      </c>
      <c r="D615" s="260">
        <v>1000</v>
      </c>
      <c r="E615" s="260">
        <v>975</v>
      </c>
      <c r="F615" s="261">
        <f t="shared" si="33"/>
        <v>97.5</v>
      </c>
      <c r="G615" s="260">
        <f t="shared" si="35"/>
        <v>2000</v>
      </c>
      <c r="H615" s="260">
        <v>3000</v>
      </c>
      <c r="I615" s="261">
        <f t="shared" si="34"/>
        <v>300</v>
      </c>
      <c r="J615" s="260">
        <v>3000</v>
      </c>
      <c r="K615" s="261">
        <f t="shared" si="32"/>
        <v>300</v>
      </c>
      <c r="L615" s="240"/>
    </row>
    <row r="616" spans="2:12">
      <c r="B616" s="87">
        <v>412931</v>
      </c>
      <c r="C616" s="23" t="s">
        <v>224</v>
      </c>
      <c r="D616" s="260">
        <v>2500</v>
      </c>
      <c r="E616" s="260">
        <v>0</v>
      </c>
      <c r="F616" s="261">
        <f t="shared" si="33"/>
        <v>0</v>
      </c>
      <c r="G616" s="260">
        <f t="shared" si="35"/>
        <v>-2500</v>
      </c>
      <c r="H616" s="260">
        <v>0</v>
      </c>
      <c r="I616" s="261">
        <f t="shared" si="34"/>
        <v>0</v>
      </c>
      <c r="J616" s="260">
        <v>0</v>
      </c>
      <c r="K616" s="261">
        <f t="shared" si="32"/>
        <v>0</v>
      </c>
      <c r="L616" s="240"/>
    </row>
    <row r="617" spans="2:12">
      <c r="B617" s="87">
        <v>412933</v>
      </c>
      <c r="C617" s="23" t="s">
        <v>225</v>
      </c>
      <c r="D617" s="260">
        <v>500</v>
      </c>
      <c r="E617" s="260">
        <v>282</v>
      </c>
      <c r="F617" s="261">
        <f t="shared" si="33"/>
        <v>56.399999999999991</v>
      </c>
      <c r="G617" s="260">
        <f t="shared" si="35"/>
        <v>100</v>
      </c>
      <c r="H617" s="260">
        <v>600</v>
      </c>
      <c r="I617" s="261">
        <f t="shared" si="34"/>
        <v>120</v>
      </c>
      <c r="J617" s="260">
        <v>600</v>
      </c>
      <c r="K617" s="261">
        <f t="shared" si="32"/>
        <v>120</v>
      </c>
      <c r="L617" s="240"/>
    </row>
    <row r="618" spans="2:12">
      <c r="B618" s="87">
        <v>412934</v>
      </c>
      <c r="C618" s="23" t="s">
        <v>226</v>
      </c>
      <c r="D618" s="242">
        <v>3900</v>
      </c>
      <c r="E618" s="242">
        <v>3006</v>
      </c>
      <c r="F618" s="248">
        <f t="shared" si="33"/>
        <v>77.07692307692308</v>
      </c>
      <c r="G618" s="242">
        <f t="shared" si="35"/>
        <v>0</v>
      </c>
      <c r="H618" s="242">
        <v>3900</v>
      </c>
      <c r="I618" s="248">
        <f t="shared" si="34"/>
        <v>100</v>
      </c>
      <c r="J618" s="242">
        <v>3900</v>
      </c>
      <c r="K618" s="248">
        <f t="shared" si="32"/>
        <v>100</v>
      </c>
      <c r="L618" s="240"/>
    </row>
    <row r="619" spans="2:12">
      <c r="B619" s="87"/>
      <c r="C619" s="23"/>
      <c r="D619" s="242"/>
      <c r="E619" s="242"/>
      <c r="F619" s="248"/>
      <c r="G619" s="242"/>
      <c r="H619" s="242"/>
      <c r="I619" s="248"/>
      <c r="J619" s="242"/>
      <c r="K619" s="248"/>
      <c r="L619" s="240"/>
    </row>
    <row r="620" spans="2:12" ht="15">
      <c r="B620" s="118" t="s">
        <v>227</v>
      </c>
      <c r="C620" s="23"/>
      <c r="D620" s="237">
        <f>D622+D626</f>
        <v>615700</v>
      </c>
      <c r="E620" s="237">
        <f>E622+E626</f>
        <v>307312</v>
      </c>
      <c r="F620" s="238">
        <f t="shared" si="33"/>
        <v>49.912619782361539</v>
      </c>
      <c r="G620" s="237">
        <f>G622+G626</f>
        <v>-3800</v>
      </c>
      <c r="H620" s="237">
        <f>H622+H626</f>
        <v>611900</v>
      </c>
      <c r="I620" s="238">
        <f t="shared" si="34"/>
        <v>99.382816306642837</v>
      </c>
      <c r="J620" s="237">
        <f>J622+J626</f>
        <v>611900</v>
      </c>
      <c r="K620" s="238">
        <f t="shared" si="32"/>
        <v>99.382816306642837</v>
      </c>
      <c r="L620" s="240"/>
    </row>
    <row r="621" spans="2:12" ht="15">
      <c r="B621" s="85"/>
      <c r="C621" s="23"/>
      <c r="D621" s="242"/>
      <c r="E621" s="242"/>
      <c r="F621" s="248"/>
      <c r="G621" s="242"/>
      <c r="H621" s="242"/>
      <c r="I621" s="248"/>
      <c r="J621" s="242"/>
      <c r="K621" s="248"/>
      <c r="L621" s="240"/>
    </row>
    <row r="622" spans="2:12" ht="15">
      <c r="B622" s="85">
        <v>416110</v>
      </c>
      <c r="C622" s="86" t="s">
        <v>228</v>
      </c>
      <c r="D622" s="237">
        <f>SUM(D623:D625)</f>
        <v>538700</v>
      </c>
      <c r="E622" s="237">
        <f>SUM(E623:E625)</f>
        <v>266716</v>
      </c>
      <c r="F622" s="238">
        <f t="shared" si="33"/>
        <v>49.511045108594764</v>
      </c>
      <c r="G622" s="237">
        <f>SUM(G623:G625)</f>
        <v>-8300</v>
      </c>
      <c r="H622" s="237">
        <f>SUM(H623:H625)</f>
        <v>530400</v>
      </c>
      <c r="I622" s="238">
        <f t="shared" si="34"/>
        <v>98.45925375904956</v>
      </c>
      <c r="J622" s="237">
        <f>SUM(J623:J625)</f>
        <v>530400</v>
      </c>
      <c r="K622" s="238">
        <f t="shared" si="32"/>
        <v>98.45925375904956</v>
      </c>
      <c r="L622" s="240"/>
    </row>
    <row r="623" spans="2:12">
      <c r="B623" s="87">
        <v>416111</v>
      </c>
      <c r="C623" s="23" t="s">
        <v>229</v>
      </c>
      <c r="D623" s="260">
        <v>90300</v>
      </c>
      <c r="E623" s="260">
        <v>41626</v>
      </c>
      <c r="F623" s="261">
        <f t="shared" si="33"/>
        <v>46.097452934662236</v>
      </c>
      <c r="G623" s="260">
        <f>H623-D623</f>
        <v>-6300</v>
      </c>
      <c r="H623" s="260">
        <v>84000</v>
      </c>
      <c r="I623" s="261">
        <f t="shared" si="34"/>
        <v>93.023255813953483</v>
      </c>
      <c r="J623" s="260">
        <v>84000</v>
      </c>
      <c r="K623" s="261">
        <f t="shared" si="32"/>
        <v>93.023255813953483</v>
      </c>
      <c r="L623" s="240"/>
    </row>
    <row r="624" spans="2:12">
      <c r="B624" s="87">
        <v>416112</v>
      </c>
      <c r="C624" s="23" t="s">
        <v>230</v>
      </c>
      <c r="D624" s="260">
        <v>438400</v>
      </c>
      <c r="E624" s="260">
        <v>223788</v>
      </c>
      <c r="F624" s="261">
        <f t="shared" si="33"/>
        <v>51.04653284671533</v>
      </c>
      <c r="G624" s="260">
        <f>H624-D624</f>
        <v>0</v>
      </c>
      <c r="H624" s="260">
        <v>438400</v>
      </c>
      <c r="I624" s="261">
        <f t="shared" si="34"/>
        <v>100</v>
      </c>
      <c r="J624" s="260">
        <v>438400</v>
      </c>
      <c r="K624" s="261">
        <f t="shared" si="32"/>
        <v>100</v>
      </c>
      <c r="L624" s="240"/>
    </row>
    <row r="625" spans="1:12">
      <c r="B625" s="87">
        <v>416114</v>
      </c>
      <c r="C625" s="23" t="s">
        <v>231</v>
      </c>
      <c r="D625" s="260">
        <v>10000</v>
      </c>
      <c r="E625" s="260">
        <v>1302</v>
      </c>
      <c r="F625" s="261">
        <f t="shared" si="33"/>
        <v>13.020000000000001</v>
      </c>
      <c r="G625" s="260">
        <f>H625-D625</f>
        <v>-2000</v>
      </c>
      <c r="H625" s="260">
        <v>8000</v>
      </c>
      <c r="I625" s="261">
        <f t="shared" si="34"/>
        <v>80</v>
      </c>
      <c r="J625" s="260">
        <v>8000</v>
      </c>
      <c r="K625" s="261">
        <f t="shared" si="32"/>
        <v>80</v>
      </c>
      <c r="L625" s="240"/>
    </row>
    <row r="626" spans="1:12" ht="15">
      <c r="B626" s="85">
        <v>416000</v>
      </c>
      <c r="C626" s="86" t="s">
        <v>232</v>
      </c>
      <c r="D626" s="265">
        <f>SUM(D627:D628)</f>
        <v>77000</v>
      </c>
      <c r="E626" s="265">
        <f>SUM(E627:E628)</f>
        <v>40596</v>
      </c>
      <c r="F626" s="266">
        <f t="shared" si="33"/>
        <v>52.722077922077929</v>
      </c>
      <c r="G626" s="265">
        <f>SUM(G627:G628)</f>
        <v>4500</v>
      </c>
      <c r="H626" s="265">
        <f>SUM(H627:H628)</f>
        <v>81500</v>
      </c>
      <c r="I626" s="266">
        <f t="shared" si="34"/>
        <v>105.84415584415585</v>
      </c>
      <c r="J626" s="265">
        <f>SUM(J627:J628)</f>
        <v>81500</v>
      </c>
      <c r="K626" s="266">
        <f t="shared" si="32"/>
        <v>105.84415584415585</v>
      </c>
      <c r="L626" s="240"/>
    </row>
    <row r="627" spans="1:12">
      <c r="B627" s="87">
        <v>416313</v>
      </c>
      <c r="C627" s="23" t="s">
        <v>233</v>
      </c>
      <c r="D627" s="242">
        <v>51500</v>
      </c>
      <c r="E627" s="242">
        <v>28734</v>
      </c>
      <c r="F627" s="248">
        <f t="shared" si="33"/>
        <v>55.794174757281553</v>
      </c>
      <c r="G627" s="242">
        <f>H627-D627</f>
        <v>4500</v>
      </c>
      <c r="H627" s="242">
        <v>56000</v>
      </c>
      <c r="I627" s="248">
        <f t="shared" si="34"/>
        <v>108.7378640776699</v>
      </c>
      <c r="J627" s="242">
        <v>56000</v>
      </c>
      <c r="K627" s="248">
        <f t="shared" si="32"/>
        <v>108.7378640776699</v>
      </c>
      <c r="L627" s="240"/>
    </row>
    <row r="628" spans="1:12">
      <c r="B628" s="87">
        <v>416319</v>
      </c>
      <c r="C628" s="23" t="s">
        <v>234</v>
      </c>
      <c r="D628" s="242">
        <v>25500</v>
      </c>
      <c r="E628" s="242">
        <v>11862</v>
      </c>
      <c r="F628" s="248">
        <f t="shared" si="33"/>
        <v>46.517647058823528</v>
      </c>
      <c r="G628" s="242">
        <f>H628-D628</f>
        <v>0</v>
      </c>
      <c r="H628" s="242">
        <v>25500</v>
      </c>
      <c r="I628" s="248">
        <f t="shared" si="34"/>
        <v>100</v>
      </c>
      <c r="J628" s="242">
        <v>25500</v>
      </c>
      <c r="K628" s="248">
        <f t="shared" si="32"/>
        <v>100</v>
      </c>
      <c r="L628" s="240"/>
    </row>
    <row r="629" spans="1:12">
      <c r="B629" s="87"/>
      <c r="C629" s="23"/>
      <c r="D629" s="242"/>
      <c r="E629" s="242"/>
      <c r="F629" s="248"/>
      <c r="G629" s="242"/>
      <c r="H629" s="242"/>
      <c r="I629" s="248"/>
      <c r="J629" s="242"/>
      <c r="K629" s="248"/>
      <c r="L629" s="240"/>
    </row>
    <row r="630" spans="1:12" ht="15">
      <c r="B630" s="91"/>
      <c r="C630" s="92" t="s">
        <v>235</v>
      </c>
      <c r="D630" s="262">
        <f>D600+D603+D609+D620</f>
        <v>780000</v>
      </c>
      <c r="E630" s="262">
        <f>E600+E603+E609+E620</f>
        <v>396325</v>
      </c>
      <c r="F630" s="263">
        <f t="shared" si="33"/>
        <v>50.810897435897438</v>
      </c>
      <c r="G630" s="262">
        <f>G600+G603+G609+G620+G607</f>
        <v>37600</v>
      </c>
      <c r="H630" s="262">
        <f>H600+H603+H609+H620+H607</f>
        <v>817600</v>
      </c>
      <c r="I630" s="263">
        <f t="shared" si="34"/>
        <v>104.82051282051282</v>
      </c>
      <c r="J630" s="262">
        <f>J600+J603+J609+J620+J607</f>
        <v>817600</v>
      </c>
      <c r="K630" s="263">
        <f t="shared" si="32"/>
        <v>104.82051282051282</v>
      </c>
      <c r="L630" s="240"/>
    </row>
    <row r="631" spans="1:12" ht="21" customHeight="1">
      <c r="B631" s="119"/>
      <c r="C631" s="22"/>
      <c r="D631" s="25"/>
      <c r="E631" s="25"/>
      <c r="F631" s="214"/>
      <c r="G631" s="25"/>
      <c r="H631" s="25"/>
      <c r="I631" s="214"/>
      <c r="J631" s="25"/>
      <c r="K631" s="214"/>
      <c r="L631" s="240"/>
    </row>
    <row r="632" spans="1:12" ht="15">
      <c r="B632" s="94"/>
      <c r="C632" s="81" t="s">
        <v>331</v>
      </c>
      <c r="D632" s="57"/>
      <c r="E632" s="57"/>
      <c r="F632" s="225"/>
      <c r="G632" s="57"/>
      <c r="H632" s="57"/>
      <c r="I632" s="225"/>
      <c r="J632" s="57"/>
      <c r="K632" s="225"/>
      <c r="L632" s="240"/>
    </row>
    <row r="633" spans="1:12" ht="15">
      <c r="B633" s="94"/>
      <c r="C633" s="22" t="s">
        <v>236</v>
      </c>
      <c r="D633" s="25"/>
      <c r="E633" s="25"/>
      <c r="F633" s="214"/>
      <c r="G633" s="25"/>
      <c r="H633" s="25"/>
      <c r="I633" s="214"/>
      <c r="J633" s="25"/>
      <c r="K633" s="214"/>
      <c r="L633" s="240"/>
    </row>
    <row r="634" spans="1:12" s="168" customFormat="1">
      <c r="A634" s="5"/>
      <c r="B634" s="170"/>
      <c r="C634" s="166" t="s">
        <v>237</v>
      </c>
      <c r="D634" s="20"/>
      <c r="E634" s="20"/>
      <c r="F634" s="213"/>
      <c r="G634" s="20"/>
      <c r="H634" s="20"/>
      <c r="I634" s="213"/>
      <c r="J634" s="20"/>
      <c r="K634" s="213"/>
      <c r="L634" s="240"/>
    </row>
    <row r="635" spans="1:12">
      <c r="B635" s="82"/>
      <c r="C635" s="112"/>
      <c r="D635" s="25"/>
      <c r="E635" s="25"/>
      <c r="F635" s="214"/>
      <c r="G635" s="25"/>
      <c r="H635" s="25"/>
      <c r="I635" s="214"/>
      <c r="J635" s="25"/>
      <c r="K635" s="214"/>
      <c r="L635" s="240"/>
    </row>
    <row r="636" spans="1:12" ht="15">
      <c r="B636" s="85">
        <v>411100</v>
      </c>
      <c r="C636" s="86" t="s">
        <v>163</v>
      </c>
      <c r="D636" s="237">
        <f>SUM(D637:D638)</f>
        <v>153500</v>
      </c>
      <c r="E636" s="237">
        <f>SUM(E637:E638)</f>
        <v>93835</v>
      </c>
      <c r="F636" s="238">
        <f t="shared" si="33"/>
        <v>61.130293159609117</v>
      </c>
      <c r="G636" s="237">
        <f>SUM(G637:G638)</f>
        <v>27100</v>
      </c>
      <c r="H636" s="237">
        <f>SUM(H637:H638)</f>
        <v>180600</v>
      </c>
      <c r="I636" s="238">
        <f t="shared" si="34"/>
        <v>117.65472312703582</v>
      </c>
      <c r="J636" s="237">
        <f>SUM(J637:J638)</f>
        <v>158000</v>
      </c>
      <c r="K636" s="238">
        <f t="shared" si="32"/>
        <v>102.93159609120521</v>
      </c>
      <c r="L636" s="240"/>
    </row>
    <row r="637" spans="1:12">
      <c r="B637" s="87">
        <v>411100</v>
      </c>
      <c r="C637" s="23" t="s">
        <v>164</v>
      </c>
      <c r="D637" s="242">
        <v>95500</v>
      </c>
      <c r="E637" s="242">
        <v>58772</v>
      </c>
      <c r="F637" s="248">
        <f t="shared" si="33"/>
        <v>61.541361256544505</v>
      </c>
      <c r="G637" s="242">
        <f>H637-D637</f>
        <v>19000</v>
      </c>
      <c r="H637" s="242">
        <v>114500</v>
      </c>
      <c r="I637" s="248">
        <f t="shared" si="34"/>
        <v>119.89528795811519</v>
      </c>
      <c r="J637" s="242">
        <v>101000</v>
      </c>
      <c r="K637" s="248">
        <f t="shared" si="32"/>
        <v>105.75916230366491</v>
      </c>
      <c r="L637" s="240"/>
    </row>
    <row r="638" spans="1:12">
      <c r="B638" s="87">
        <v>411190</v>
      </c>
      <c r="C638" s="23" t="s">
        <v>165</v>
      </c>
      <c r="D638" s="242">
        <v>58000</v>
      </c>
      <c r="E638" s="242">
        <v>35063</v>
      </c>
      <c r="F638" s="248">
        <f t="shared" si="33"/>
        <v>60.453448275862065</v>
      </c>
      <c r="G638" s="242">
        <f>H638-D638</f>
        <v>8100</v>
      </c>
      <c r="H638" s="242">
        <v>66100</v>
      </c>
      <c r="I638" s="248">
        <f t="shared" si="34"/>
        <v>113.96551724137932</v>
      </c>
      <c r="J638" s="242">
        <v>57000</v>
      </c>
      <c r="K638" s="248">
        <f t="shared" si="32"/>
        <v>98.275862068965509</v>
      </c>
      <c r="L638" s="240"/>
    </row>
    <row r="639" spans="1:12">
      <c r="B639" s="87"/>
      <c r="C639" s="23"/>
      <c r="D639" s="242"/>
      <c r="E639" s="242"/>
      <c r="F639" s="248"/>
      <c r="G639" s="242"/>
      <c r="H639" s="242"/>
      <c r="I639" s="248"/>
      <c r="J639" s="242"/>
      <c r="K639" s="248"/>
      <c r="L639" s="240"/>
    </row>
    <row r="640" spans="1:12" ht="15">
      <c r="B640" s="85">
        <v>411200</v>
      </c>
      <c r="C640" s="86" t="s">
        <v>166</v>
      </c>
      <c r="D640" s="20">
        <f>D641</f>
        <v>1000</v>
      </c>
      <c r="E640" s="20">
        <f>E641</f>
        <v>484</v>
      </c>
      <c r="F640" s="213">
        <f t="shared" si="33"/>
        <v>48.4</v>
      </c>
      <c r="G640" s="20">
        <f>G641</f>
        <v>0</v>
      </c>
      <c r="H640" s="20">
        <f>H641</f>
        <v>1000</v>
      </c>
      <c r="I640" s="213">
        <f t="shared" si="34"/>
        <v>100</v>
      </c>
      <c r="J640" s="20">
        <f>J641</f>
        <v>0</v>
      </c>
      <c r="K640" s="213">
        <f t="shared" si="32"/>
        <v>0</v>
      </c>
      <c r="L640" s="240"/>
    </row>
    <row r="641" spans="2:12">
      <c r="B641" s="87">
        <v>411210</v>
      </c>
      <c r="C641" s="23" t="s">
        <v>167</v>
      </c>
      <c r="D641" s="242">
        <v>1000</v>
      </c>
      <c r="E641" s="242">
        <v>484</v>
      </c>
      <c r="F641" s="248">
        <f t="shared" si="33"/>
        <v>48.4</v>
      </c>
      <c r="G641" s="242">
        <f>H641-D641</f>
        <v>0</v>
      </c>
      <c r="H641" s="242">
        <v>1000</v>
      </c>
      <c r="I641" s="248">
        <f t="shared" si="34"/>
        <v>100</v>
      </c>
      <c r="J641" s="242">
        <v>0</v>
      </c>
      <c r="K641" s="248">
        <f t="shared" si="32"/>
        <v>0</v>
      </c>
      <c r="L641" s="240"/>
    </row>
    <row r="642" spans="2:12">
      <c r="B642" s="87"/>
      <c r="C642" s="23"/>
      <c r="D642" s="242"/>
      <c r="E642" s="242"/>
      <c r="F642" s="248"/>
      <c r="G642" s="242"/>
      <c r="H642" s="242"/>
      <c r="I642" s="248"/>
      <c r="J642" s="242"/>
      <c r="K642" s="248"/>
      <c r="L642" s="240"/>
    </row>
    <row r="643" spans="2:12" ht="15">
      <c r="B643" s="19">
        <v>411400</v>
      </c>
      <c r="C643" s="19" t="s">
        <v>488</v>
      </c>
      <c r="D643" s="237">
        <v>0</v>
      </c>
      <c r="E643" s="237">
        <v>0</v>
      </c>
      <c r="F643" s="248"/>
      <c r="G643" s="237">
        <v>2100</v>
      </c>
      <c r="H643" s="237">
        <v>2100</v>
      </c>
      <c r="I643" s="248"/>
      <c r="J643" s="237">
        <v>2100</v>
      </c>
      <c r="K643" s="248"/>
      <c r="L643" s="240"/>
    </row>
    <row r="644" spans="2:12">
      <c r="B644" s="87"/>
      <c r="C644" s="23"/>
      <c r="D644" s="242"/>
      <c r="E644" s="242"/>
      <c r="F644" s="248"/>
      <c r="G644" s="242"/>
      <c r="H644" s="242"/>
      <c r="I644" s="248"/>
      <c r="J644" s="242"/>
      <c r="K644" s="248"/>
      <c r="L644" s="240"/>
    </row>
    <row r="645" spans="2:12" ht="15">
      <c r="B645" s="85">
        <v>412000</v>
      </c>
      <c r="C645" s="86" t="s">
        <v>126</v>
      </c>
      <c r="D645" s="237">
        <f>SUM(D646:D652)</f>
        <v>36500</v>
      </c>
      <c r="E645" s="237">
        <f>SUM(E646:E652)</f>
        <v>20292</v>
      </c>
      <c r="F645" s="238">
        <f t="shared" si="33"/>
        <v>55.594520547945201</v>
      </c>
      <c r="G645" s="237">
        <f>SUM(G646:G652)</f>
        <v>2200</v>
      </c>
      <c r="H645" s="237">
        <f>SUM(H646:H652)</f>
        <v>38700</v>
      </c>
      <c r="I645" s="238">
        <f t="shared" si="34"/>
        <v>106.02739726027397</v>
      </c>
      <c r="J645" s="237">
        <f>SUM(J646:J652)</f>
        <v>40700</v>
      </c>
      <c r="K645" s="238">
        <f t="shared" si="32"/>
        <v>111.50684931506849</v>
      </c>
      <c r="L645" s="240"/>
    </row>
    <row r="646" spans="2:12">
      <c r="B646" s="87">
        <v>412200</v>
      </c>
      <c r="C646" s="23" t="s">
        <v>128</v>
      </c>
      <c r="D646" s="242">
        <v>15000</v>
      </c>
      <c r="E646" s="242">
        <v>6697</v>
      </c>
      <c r="F646" s="248">
        <f t="shared" si="33"/>
        <v>44.646666666666668</v>
      </c>
      <c r="G646" s="242">
        <f t="shared" ref="G646:G652" si="36">H646-D646</f>
        <v>0</v>
      </c>
      <c r="H646" s="242">
        <v>15000</v>
      </c>
      <c r="I646" s="248">
        <f t="shared" si="34"/>
        <v>100</v>
      </c>
      <c r="J646" s="242">
        <v>15000</v>
      </c>
      <c r="K646" s="248">
        <f t="shared" si="32"/>
        <v>100</v>
      </c>
      <c r="L646" s="240"/>
    </row>
    <row r="647" spans="2:12">
      <c r="B647" s="87">
        <v>412200</v>
      </c>
      <c r="C647" s="23" t="s">
        <v>223</v>
      </c>
      <c r="D647" s="242">
        <v>4200</v>
      </c>
      <c r="E647" s="242">
        <v>1933</v>
      </c>
      <c r="F647" s="248">
        <f t="shared" si="33"/>
        <v>46.023809523809526</v>
      </c>
      <c r="G647" s="242">
        <f t="shared" si="36"/>
        <v>-400</v>
      </c>
      <c r="H647" s="242">
        <v>3800</v>
      </c>
      <c r="I647" s="248">
        <f t="shared" si="34"/>
        <v>90.476190476190482</v>
      </c>
      <c r="J647" s="242">
        <v>4400</v>
      </c>
      <c r="K647" s="248">
        <f t="shared" si="32"/>
        <v>104.76190476190477</v>
      </c>
      <c r="L647" s="240"/>
    </row>
    <row r="648" spans="2:12">
      <c r="B648" s="87">
        <v>412300</v>
      </c>
      <c r="C648" s="23" t="s">
        <v>135</v>
      </c>
      <c r="D648" s="242">
        <v>1500</v>
      </c>
      <c r="E648" s="242">
        <v>776</v>
      </c>
      <c r="F648" s="248">
        <f t="shared" si="33"/>
        <v>51.733333333333334</v>
      </c>
      <c r="G648" s="242">
        <f t="shared" si="36"/>
        <v>0</v>
      </c>
      <c r="H648" s="242">
        <v>1500</v>
      </c>
      <c r="I648" s="248">
        <f t="shared" si="34"/>
        <v>100</v>
      </c>
      <c r="J648" s="242">
        <v>1500</v>
      </c>
      <c r="K648" s="248">
        <f t="shared" si="32"/>
        <v>100</v>
      </c>
      <c r="L648" s="240"/>
    </row>
    <row r="649" spans="2:12">
      <c r="B649" s="87">
        <v>412400</v>
      </c>
      <c r="C649" s="23" t="s">
        <v>238</v>
      </c>
      <c r="D649" s="242">
        <v>10000</v>
      </c>
      <c r="E649" s="242">
        <v>7314</v>
      </c>
      <c r="F649" s="248">
        <f t="shared" si="33"/>
        <v>73.14</v>
      </c>
      <c r="G649" s="242">
        <f t="shared" si="36"/>
        <v>3500</v>
      </c>
      <c r="H649" s="242">
        <v>13500</v>
      </c>
      <c r="I649" s="248">
        <f t="shared" si="34"/>
        <v>135</v>
      </c>
      <c r="J649" s="242">
        <v>14000</v>
      </c>
      <c r="K649" s="248">
        <f t="shared" ref="K649:K711" si="37">J649/D649*100</f>
        <v>140</v>
      </c>
      <c r="L649" s="240"/>
    </row>
    <row r="650" spans="2:12">
      <c r="B650" s="87">
        <v>412500</v>
      </c>
      <c r="C650" s="23" t="s">
        <v>136</v>
      </c>
      <c r="D650" s="242">
        <v>1000</v>
      </c>
      <c r="E650" s="242">
        <v>251</v>
      </c>
      <c r="F650" s="248">
        <f t="shared" si="33"/>
        <v>25.1</v>
      </c>
      <c r="G650" s="242">
        <f t="shared" si="36"/>
        <v>-300</v>
      </c>
      <c r="H650" s="242">
        <v>700</v>
      </c>
      <c r="I650" s="248">
        <f t="shared" si="34"/>
        <v>70</v>
      </c>
      <c r="J650" s="242">
        <v>1000</v>
      </c>
      <c r="K650" s="248">
        <f t="shared" si="37"/>
        <v>100</v>
      </c>
      <c r="L650" s="240"/>
    </row>
    <row r="651" spans="2:12">
      <c r="B651" s="87">
        <v>412700</v>
      </c>
      <c r="C651" s="23" t="s">
        <v>310</v>
      </c>
      <c r="D651" s="242">
        <v>1500</v>
      </c>
      <c r="E651" s="242">
        <v>241</v>
      </c>
      <c r="F651" s="248">
        <f t="shared" si="33"/>
        <v>16.066666666666666</v>
      </c>
      <c r="G651" s="242">
        <f t="shared" si="36"/>
        <v>-600</v>
      </c>
      <c r="H651" s="242">
        <v>900</v>
      </c>
      <c r="I651" s="248">
        <f t="shared" si="34"/>
        <v>60</v>
      </c>
      <c r="J651" s="242">
        <v>1500</v>
      </c>
      <c r="K651" s="248">
        <f t="shared" si="37"/>
        <v>100</v>
      </c>
      <c r="L651" s="240"/>
    </row>
    <row r="652" spans="2:12">
      <c r="B652" s="87">
        <v>412937</v>
      </c>
      <c r="C652" s="23" t="s">
        <v>340</v>
      </c>
      <c r="D652" s="242">
        <v>3300</v>
      </c>
      <c r="E652" s="242">
        <v>3080</v>
      </c>
      <c r="F652" s="248">
        <f t="shared" si="33"/>
        <v>93.333333333333329</v>
      </c>
      <c r="G652" s="242">
        <f t="shared" si="36"/>
        <v>0</v>
      </c>
      <c r="H652" s="242">
        <v>3300</v>
      </c>
      <c r="I652" s="248">
        <f t="shared" si="34"/>
        <v>100</v>
      </c>
      <c r="J652" s="242">
        <v>3300</v>
      </c>
      <c r="K652" s="248">
        <f t="shared" si="37"/>
        <v>100</v>
      </c>
      <c r="L652" s="240"/>
    </row>
    <row r="653" spans="2:12">
      <c r="B653" s="87"/>
      <c r="C653" s="23"/>
      <c r="D653" s="242"/>
      <c r="E653" s="242"/>
      <c r="F653" s="248"/>
      <c r="G653" s="242"/>
      <c r="H653" s="242"/>
      <c r="I653" s="248"/>
      <c r="J653" s="242"/>
      <c r="K653" s="248"/>
      <c r="L653" s="240"/>
    </row>
    <row r="654" spans="2:12" ht="15">
      <c r="B654" s="84">
        <v>419100</v>
      </c>
      <c r="C654" s="22" t="s">
        <v>363</v>
      </c>
      <c r="D654" s="50">
        <v>1500</v>
      </c>
      <c r="E654" s="50">
        <v>4034</v>
      </c>
      <c r="F654" s="223">
        <f t="shared" si="33"/>
        <v>268.93333333333334</v>
      </c>
      <c r="G654" s="50">
        <f>H654-D654</f>
        <v>2600</v>
      </c>
      <c r="H654" s="50">
        <v>4100</v>
      </c>
      <c r="I654" s="223">
        <f t="shared" si="34"/>
        <v>273.33333333333331</v>
      </c>
      <c r="J654" s="50">
        <v>0</v>
      </c>
      <c r="K654" s="223">
        <f t="shared" si="37"/>
        <v>0</v>
      </c>
      <c r="L654" s="240"/>
    </row>
    <row r="655" spans="2:12" ht="15">
      <c r="B655" s="84"/>
      <c r="C655" s="22"/>
      <c r="D655" s="50"/>
      <c r="E655" s="50"/>
      <c r="F655" s="223"/>
      <c r="G655" s="50"/>
      <c r="H655" s="50"/>
      <c r="I655" s="223"/>
      <c r="J655" s="50"/>
      <c r="K655" s="223"/>
      <c r="L655" s="240"/>
    </row>
    <row r="656" spans="2:12" ht="15">
      <c r="B656" s="19">
        <v>631911</v>
      </c>
      <c r="C656" s="102" t="s">
        <v>314</v>
      </c>
      <c r="D656" s="20">
        <v>5000</v>
      </c>
      <c r="E656" s="20">
        <v>3079</v>
      </c>
      <c r="F656" s="213">
        <f t="shared" si="33"/>
        <v>61.58</v>
      </c>
      <c r="G656" s="20">
        <f>H656-D656</f>
        <v>-3900</v>
      </c>
      <c r="H656" s="20">
        <v>1100</v>
      </c>
      <c r="I656" s="213">
        <f t="shared" si="34"/>
        <v>22</v>
      </c>
      <c r="J656" s="20">
        <v>0</v>
      </c>
      <c r="K656" s="213">
        <f t="shared" si="37"/>
        <v>0</v>
      </c>
      <c r="L656" s="240"/>
    </row>
    <row r="657" spans="2:12">
      <c r="B657" s="82"/>
      <c r="C657" s="23"/>
      <c r="D657" s="242"/>
      <c r="E657" s="242"/>
      <c r="F657" s="248"/>
      <c r="G657" s="242"/>
      <c r="H657" s="242"/>
      <c r="I657" s="248"/>
      <c r="J657" s="242"/>
      <c r="K657" s="248"/>
      <c r="L657" s="240"/>
    </row>
    <row r="658" spans="2:12" ht="15">
      <c r="B658" s="91"/>
      <c r="C658" s="92" t="s">
        <v>239</v>
      </c>
      <c r="D658" s="262">
        <f>D636+D640+D645+D654+D656</f>
        <v>197500</v>
      </c>
      <c r="E658" s="262">
        <f>E636+E640+E645+E654+E656</f>
        <v>121724</v>
      </c>
      <c r="F658" s="263">
        <f t="shared" si="33"/>
        <v>61.632405063291138</v>
      </c>
      <c r="G658" s="262">
        <f>G636+G640+G645+G654+G656+G643</f>
        <v>30100</v>
      </c>
      <c r="H658" s="262">
        <f>H636+H640+H645+H654+H656+H643</f>
        <v>227600</v>
      </c>
      <c r="I658" s="263">
        <f t="shared" si="34"/>
        <v>115.24050632911394</v>
      </c>
      <c r="J658" s="262">
        <f>J636+J640+J645+J654+J656+J643</f>
        <v>200800</v>
      </c>
      <c r="K658" s="263">
        <f t="shared" si="37"/>
        <v>101.67088607594937</v>
      </c>
      <c r="L658" s="240"/>
    </row>
    <row r="659" spans="2:12" ht="15">
      <c r="B659" s="119"/>
      <c r="C659" s="22"/>
      <c r="D659" s="25"/>
      <c r="E659" s="25"/>
      <c r="F659" s="214"/>
      <c r="G659" s="25"/>
      <c r="H659" s="25"/>
      <c r="I659" s="214"/>
      <c r="J659" s="25"/>
      <c r="K659" s="214"/>
      <c r="L659" s="240"/>
    </row>
    <row r="660" spans="2:12" ht="15">
      <c r="B660" s="80"/>
      <c r="C660" s="81" t="s">
        <v>338</v>
      </c>
      <c r="D660" s="25"/>
      <c r="E660" s="25"/>
      <c r="F660" s="214"/>
      <c r="G660" s="25"/>
      <c r="H660" s="25"/>
      <c r="I660" s="214"/>
      <c r="J660" s="25"/>
      <c r="K660" s="214"/>
      <c r="L660" s="240"/>
    </row>
    <row r="661" spans="2:12">
      <c r="B661" s="94"/>
      <c r="C661" s="95" t="s">
        <v>240</v>
      </c>
      <c r="D661" s="25"/>
      <c r="E661" s="25"/>
      <c r="F661" s="214"/>
      <c r="G661" s="25"/>
      <c r="H661" s="25"/>
      <c r="I661" s="214"/>
      <c r="J661" s="25"/>
      <c r="K661" s="214"/>
      <c r="L661" s="240"/>
    </row>
    <row r="662" spans="2:12" ht="15">
      <c r="B662" s="94"/>
      <c r="C662" s="105"/>
      <c r="D662" s="25"/>
      <c r="E662" s="25"/>
      <c r="F662" s="214"/>
      <c r="G662" s="25"/>
      <c r="H662" s="25"/>
      <c r="I662" s="214"/>
      <c r="J662" s="25"/>
      <c r="K662" s="214"/>
      <c r="L662" s="240"/>
    </row>
    <row r="663" spans="2:12" ht="15">
      <c r="B663" s="85">
        <v>411200</v>
      </c>
      <c r="C663" s="86" t="s">
        <v>166</v>
      </c>
      <c r="D663" s="237">
        <f>SUM(D664:D664)</f>
        <v>11000</v>
      </c>
      <c r="E663" s="237">
        <f>SUM(E664:E664)</f>
        <v>4640</v>
      </c>
      <c r="F663" s="238">
        <f t="shared" ref="F663:F713" si="38">E663/D663*100</f>
        <v>42.18181818181818</v>
      </c>
      <c r="G663" s="237">
        <f>SUM(G664:G664)</f>
        <v>-1000</v>
      </c>
      <c r="H663" s="237">
        <f>SUM(H664:H664)</f>
        <v>10000</v>
      </c>
      <c r="I663" s="238">
        <f t="shared" si="34"/>
        <v>90.909090909090907</v>
      </c>
      <c r="J663" s="237">
        <f>SUM(J664:J664)</f>
        <v>11000</v>
      </c>
      <c r="K663" s="238">
        <f t="shared" si="37"/>
        <v>100</v>
      </c>
      <c r="L663" s="240"/>
    </row>
    <row r="664" spans="2:12">
      <c r="B664" s="87">
        <v>411200</v>
      </c>
      <c r="C664" s="23" t="s">
        <v>241</v>
      </c>
      <c r="D664" s="242">
        <v>11000</v>
      </c>
      <c r="E664" s="242">
        <v>4640</v>
      </c>
      <c r="F664" s="248">
        <f t="shared" si="38"/>
        <v>42.18181818181818</v>
      </c>
      <c r="G664" s="242">
        <f>H664-D664</f>
        <v>-1000</v>
      </c>
      <c r="H664" s="242">
        <v>10000</v>
      </c>
      <c r="I664" s="248">
        <f t="shared" si="34"/>
        <v>90.909090909090907</v>
      </c>
      <c r="J664" s="242">
        <v>11000</v>
      </c>
      <c r="K664" s="248">
        <f t="shared" si="37"/>
        <v>100</v>
      </c>
      <c r="L664" s="240"/>
    </row>
    <row r="665" spans="2:12" ht="15">
      <c r="B665" s="85">
        <v>412000</v>
      </c>
      <c r="C665" s="86" t="s">
        <v>126</v>
      </c>
      <c r="D665" s="237">
        <f>SUM(D666:D674)</f>
        <v>79000</v>
      </c>
      <c r="E665" s="237">
        <f>SUM(E666:E674)</f>
        <v>33259</v>
      </c>
      <c r="F665" s="238">
        <f t="shared" si="38"/>
        <v>42.1</v>
      </c>
      <c r="G665" s="237">
        <f>SUM(G666:G674)</f>
        <v>1000</v>
      </c>
      <c r="H665" s="237">
        <f>SUM(H666:H674)</f>
        <v>80000</v>
      </c>
      <c r="I665" s="238">
        <f t="shared" si="34"/>
        <v>101.26582278481013</v>
      </c>
      <c r="J665" s="237">
        <f>SUM(J666:J674)</f>
        <v>78000</v>
      </c>
      <c r="K665" s="238">
        <f t="shared" si="37"/>
        <v>98.734177215189874</v>
      </c>
      <c r="L665" s="240"/>
    </row>
    <row r="666" spans="2:12">
      <c r="B666" s="87">
        <v>412200</v>
      </c>
      <c r="C666" s="23" t="s">
        <v>128</v>
      </c>
      <c r="D666" s="242">
        <v>35000</v>
      </c>
      <c r="E666" s="242">
        <v>14616</v>
      </c>
      <c r="F666" s="248">
        <f t="shared" si="38"/>
        <v>41.760000000000005</v>
      </c>
      <c r="G666" s="242">
        <f t="shared" ref="G666:G674" si="39">H666-D666</f>
        <v>0</v>
      </c>
      <c r="H666" s="242">
        <v>35000</v>
      </c>
      <c r="I666" s="248">
        <f t="shared" si="34"/>
        <v>100</v>
      </c>
      <c r="J666" s="242">
        <v>35000</v>
      </c>
      <c r="K666" s="248">
        <f t="shared" si="37"/>
        <v>100</v>
      </c>
      <c r="L666" s="240"/>
    </row>
    <row r="667" spans="2:12">
      <c r="B667" s="87">
        <v>412200</v>
      </c>
      <c r="C667" s="23" t="s">
        <v>223</v>
      </c>
      <c r="D667" s="242">
        <v>14000</v>
      </c>
      <c r="E667" s="242">
        <v>6876</v>
      </c>
      <c r="F667" s="248">
        <f t="shared" si="38"/>
        <v>49.114285714285714</v>
      </c>
      <c r="G667" s="242">
        <f t="shared" si="39"/>
        <v>0</v>
      </c>
      <c r="H667" s="242">
        <v>14000</v>
      </c>
      <c r="I667" s="248">
        <f t="shared" si="34"/>
        <v>100</v>
      </c>
      <c r="J667" s="242">
        <v>13000</v>
      </c>
      <c r="K667" s="248">
        <f t="shared" si="37"/>
        <v>92.857142857142861</v>
      </c>
      <c r="L667" s="240"/>
    </row>
    <row r="668" spans="2:12">
      <c r="B668" s="87">
        <v>412300</v>
      </c>
      <c r="C668" s="23" t="s">
        <v>242</v>
      </c>
      <c r="D668" s="242">
        <v>5000</v>
      </c>
      <c r="E668" s="242">
        <v>2493</v>
      </c>
      <c r="F668" s="248">
        <f t="shared" si="38"/>
        <v>49.86</v>
      </c>
      <c r="G668" s="242">
        <f t="shared" si="39"/>
        <v>0</v>
      </c>
      <c r="H668" s="242">
        <v>5000</v>
      </c>
      <c r="I668" s="248">
        <f t="shared" si="34"/>
        <v>100</v>
      </c>
      <c r="J668" s="242">
        <v>5000</v>
      </c>
      <c r="K668" s="248">
        <f t="shared" si="37"/>
        <v>100</v>
      </c>
      <c r="L668" s="240"/>
    </row>
    <row r="669" spans="2:12">
      <c r="B669" s="87">
        <v>412400</v>
      </c>
      <c r="C669" s="23" t="s">
        <v>243</v>
      </c>
      <c r="D669" s="242">
        <v>5000</v>
      </c>
      <c r="E669" s="242">
        <v>2414</v>
      </c>
      <c r="F669" s="248">
        <f t="shared" si="38"/>
        <v>48.28</v>
      </c>
      <c r="G669" s="242">
        <f t="shared" si="39"/>
        <v>0</v>
      </c>
      <c r="H669" s="242">
        <v>5000</v>
      </c>
      <c r="I669" s="248">
        <f t="shared" si="34"/>
        <v>100</v>
      </c>
      <c r="J669" s="242">
        <v>4000</v>
      </c>
      <c r="K669" s="248">
        <f t="shared" si="37"/>
        <v>80</v>
      </c>
      <c r="L669" s="240"/>
    </row>
    <row r="670" spans="2:12">
      <c r="B670" s="87">
        <v>412500</v>
      </c>
      <c r="C670" s="23" t="s">
        <v>136</v>
      </c>
      <c r="D670" s="242">
        <v>4000</v>
      </c>
      <c r="E670" s="242">
        <v>1083</v>
      </c>
      <c r="F670" s="248">
        <f t="shared" si="38"/>
        <v>27.074999999999999</v>
      </c>
      <c r="G670" s="242">
        <f t="shared" si="39"/>
        <v>0</v>
      </c>
      <c r="H670" s="242">
        <v>4000</v>
      </c>
      <c r="I670" s="248">
        <f t="shared" ref="I670:I732" si="40">H670/D670*100</f>
        <v>100</v>
      </c>
      <c r="J670" s="242">
        <v>4000</v>
      </c>
      <c r="K670" s="248">
        <f t="shared" si="37"/>
        <v>100</v>
      </c>
      <c r="L670" s="240"/>
    </row>
    <row r="671" spans="2:12">
      <c r="B671" s="87">
        <v>412600</v>
      </c>
      <c r="C671" s="23" t="s">
        <v>309</v>
      </c>
      <c r="D671" s="242">
        <v>3000</v>
      </c>
      <c r="E671" s="242">
        <v>1593</v>
      </c>
      <c r="F671" s="248">
        <f t="shared" si="38"/>
        <v>53.1</v>
      </c>
      <c r="G671" s="242">
        <f t="shared" si="39"/>
        <v>0</v>
      </c>
      <c r="H671" s="242">
        <v>3000</v>
      </c>
      <c r="I671" s="248">
        <f t="shared" si="40"/>
        <v>100</v>
      </c>
      <c r="J671" s="242">
        <v>3000</v>
      </c>
      <c r="K671" s="248">
        <f t="shared" si="37"/>
        <v>100</v>
      </c>
      <c r="L671" s="240"/>
    </row>
    <row r="672" spans="2:12">
      <c r="B672" s="87">
        <v>412600</v>
      </c>
      <c r="C672" s="23" t="s">
        <v>244</v>
      </c>
      <c r="D672" s="242">
        <v>4000</v>
      </c>
      <c r="E672" s="242">
        <v>2668</v>
      </c>
      <c r="F672" s="248">
        <f t="shared" si="38"/>
        <v>66.7</v>
      </c>
      <c r="G672" s="242">
        <f t="shared" si="39"/>
        <v>1000</v>
      </c>
      <c r="H672" s="242">
        <v>5000</v>
      </c>
      <c r="I672" s="248">
        <f t="shared" si="40"/>
        <v>125</v>
      </c>
      <c r="J672" s="242">
        <v>3000</v>
      </c>
      <c r="K672" s="248">
        <f t="shared" si="37"/>
        <v>75</v>
      </c>
      <c r="L672" s="240"/>
    </row>
    <row r="673" spans="1:12">
      <c r="B673" s="87">
        <v>412700</v>
      </c>
      <c r="C673" s="23" t="s">
        <v>310</v>
      </c>
      <c r="D673" s="242">
        <v>5000</v>
      </c>
      <c r="E673" s="242">
        <v>558</v>
      </c>
      <c r="F673" s="248">
        <f t="shared" si="38"/>
        <v>11.16</v>
      </c>
      <c r="G673" s="242">
        <f t="shared" si="39"/>
        <v>-3000</v>
      </c>
      <c r="H673" s="242">
        <v>2000</v>
      </c>
      <c r="I673" s="248">
        <f t="shared" si="40"/>
        <v>40</v>
      </c>
      <c r="J673" s="242">
        <v>7000</v>
      </c>
      <c r="K673" s="248">
        <f t="shared" si="37"/>
        <v>140</v>
      </c>
      <c r="L673" s="240"/>
    </row>
    <row r="674" spans="1:12">
      <c r="B674" s="87">
        <v>412900</v>
      </c>
      <c r="C674" s="23" t="s">
        <v>150</v>
      </c>
      <c r="D674" s="242">
        <v>4000</v>
      </c>
      <c r="E674" s="242">
        <v>958</v>
      </c>
      <c r="F674" s="248">
        <f t="shared" si="38"/>
        <v>23.95</v>
      </c>
      <c r="G674" s="242">
        <f t="shared" si="39"/>
        <v>3000</v>
      </c>
      <c r="H674" s="242">
        <v>7000</v>
      </c>
      <c r="I674" s="248">
        <f t="shared" si="40"/>
        <v>175</v>
      </c>
      <c r="J674" s="242">
        <v>4000</v>
      </c>
      <c r="K674" s="248">
        <f t="shared" si="37"/>
        <v>100</v>
      </c>
      <c r="L674" s="240"/>
    </row>
    <row r="675" spans="1:12" ht="15">
      <c r="B675" s="84">
        <v>416100</v>
      </c>
      <c r="C675" s="22" t="s">
        <v>156</v>
      </c>
      <c r="D675" s="20">
        <f>D676</f>
        <v>12000</v>
      </c>
      <c r="E675" s="20">
        <f>E676</f>
        <v>3874</v>
      </c>
      <c r="F675" s="213">
        <f t="shared" si="38"/>
        <v>32.283333333333339</v>
      </c>
      <c r="G675" s="20">
        <f>G676</f>
        <v>0</v>
      </c>
      <c r="H675" s="20">
        <f>H676</f>
        <v>12000</v>
      </c>
      <c r="I675" s="213">
        <f t="shared" si="40"/>
        <v>100</v>
      </c>
      <c r="J675" s="20">
        <f>J676</f>
        <v>12000</v>
      </c>
      <c r="K675" s="213">
        <f t="shared" si="37"/>
        <v>100</v>
      </c>
      <c r="L675" s="240"/>
    </row>
    <row r="676" spans="1:12">
      <c r="B676" s="87">
        <v>416124</v>
      </c>
      <c r="C676" s="23" t="s">
        <v>201</v>
      </c>
      <c r="D676" s="242">
        <v>12000</v>
      </c>
      <c r="E676" s="242">
        <v>3874</v>
      </c>
      <c r="F676" s="248">
        <f t="shared" si="38"/>
        <v>32.283333333333339</v>
      </c>
      <c r="G676" s="242">
        <f>H676-D676</f>
        <v>0</v>
      </c>
      <c r="H676" s="242">
        <v>12000</v>
      </c>
      <c r="I676" s="248">
        <f t="shared" si="40"/>
        <v>100</v>
      </c>
      <c r="J676" s="242">
        <v>12000</v>
      </c>
      <c r="K676" s="248">
        <f t="shared" si="37"/>
        <v>100</v>
      </c>
      <c r="L676" s="240"/>
    </row>
    <row r="677" spans="1:12" ht="15">
      <c r="B677" s="120" t="s">
        <v>245</v>
      </c>
      <c r="C677" s="32" t="s">
        <v>279</v>
      </c>
      <c r="D677" s="237">
        <f>SUM(D678:D678)</f>
        <v>8000</v>
      </c>
      <c r="E677" s="237">
        <f>SUM(E678:E678)</f>
        <v>233</v>
      </c>
      <c r="F677" s="238">
        <f t="shared" si="38"/>
        <v>2.9125000000000001</v>
      </c>
      <c r="G677" s="237">
        <f>SUM(G678:G678)</f>
        <v>0</v>
      </c>
      <c r="H677" s="237">
        <f>SUM(H678:H678)</f>
        <v>8000</v>
      </c>
      <c r="I677" s="238">
        <f t="shared" si="40"/>
        <v>100</v>
      </c>
      <c r="J677" s="237">
        <f>SUM(J678:J678)</f>
        <v>10000</v>
      </c>
      <c r="K677" s="238">
        <f t="shared" si="37"/>
        <v>125</v>
      </c>
      <c r="L677" s="240"/>
    </row>
    <row r="678" spans="1:12">
      <c r="B678" s="88">
        <v>511300</v>
      </c>
      <c r="C678" s="26" t="s">
        <v>434</v>
      </c>
      <c r="D678" s="25">
        <v>8000</v>
      </c>
      <c r="E678" s="25">
        <v>233</v>
      </c>
      <c r="F678" s="214">
        <f t="shared" si="38"/>
        <v>2.9125000000000001</v>
      </c>
      <c r="G678" s="25">
        <f>H678-D678</f>
        <v>0</v>
      </c>
      <c r="H678" s="25">
        <v>8000</v>
      </c>
      <c r="I678" s="214">
        <f t="shared" si="40"/>
        <v>100</v>
      </c>
      <c r="J678" s="25">
        <v>10000</v>
      </c>
      <c r="K678" s="214">
        <f t="shared" si="37"/>
        <v>125</v>
      </c>
      <c r="L678" s="240"/>
    </row>
    <row r="679" spans="1:12">
      <c r="B679" s="87"/>
      <c r="C679" s="23"/>
      <c r="D679" s="242"/>
      <c r="E679" s="242"/>
      <c r="F679" s="248"/>
      <c r="G679" s="242"/>
      <c r="H679" s="242"/>
      <c r="I679" s="248"/>
      <c r="J679" s="242"/>
      <c r="K679" s="248"/>
      <c r="L679" s="240"/>
    </row>
    <row r="680" spans="1:12">
      <c r="B680" s="87"/>
      <c r="C680" s="23"/>
      <c r="D680" s="242"/>
      <c r="E680" s="242"/>
      <c r="F680" s="248"/>
      <c r="G680" s="242"/>
      <c r="H680" s="242"/>
      <c r="I680" s="248"/>
      <c r="J680" s="242"/>
      <c r="K680" s="248"/>
      <c r="L680" s="240"/>
    </row>
    <row r="681" spans="1:12" ht="15">
      <c r="B681" s="91"/>
      <c r="C681" s="92" t="s">
        <v>246</v>
      </c>
      <c r="D681" s="262">
        <f>D663+D665+D675+D677</f>
        <v>110000</v>
      </c>
      <c r="E681" s="262">
        <f>E663+E665+E675+E677</f>
        <v>42006</v>
      </c>
      <c r="F681" s="263">
        <f t="shared" si="38"/>
        <v>38.187272727272727</v>
      </c>
      <c r="G681" s="262">
        <f>G663+G665+G675+G677</f>
        <v>0</v>
      </c>
      <c r="H681" s="262">
        <f>H663+H665+H675+H677</f>
        <v>110000</v>
      </c>
      <c r="I681" s="263">
        <f t="shared" si="40"/>
        <v>100</v>
      </c>
      <c r="J681" s="262">
        <f>J663+J665+J675+J677</f>
        <v>111000</v>
      </c>
      <c r="K681" s="263">
        <f t="shared" si="37"/>
        <v>100.90909090909091</v>
      </c>
      <c r="L681" s="240"/>
    </row>
    <row r="682" spans="1:12" ht="24" customHeight="1">
      <c r="B682" s="94"/>
      <c r="C682" s="117"/>
      <c r="D682" s="25"/>
      <c r="E682" s="25"/>
      <c r="F682" s="214"/>
      <c r="G682" s="25"/>
      <c r="H682" s="25"/>
      <c r="I682" s="214"/>
      <c r="J682" s="25"/>
      <c r="K682" s="214"/>
      <c r="L682" s="240"/>
    </row>
    <row r="683" spans="1:12" s="2" customFormat="1" ht="15">
      <c r="A683" s="6"/>
      <c r="B683" s="120"/>
      <c r="C683" s="167" t="s">
        <v>332</v>
      </c>
      <c r="D683" s="20"/>
      <c r="E683" s="20"/>
      <c r="F683" s="213"/>
      <c r="G683" s="20"/>
      <c r="H683" s="20"/>
      <c r="I683" s="213"/>
      <c r="J683" s="20"/>
      <c r="K683" s="213"/>
      <c r="L683" s="240"/>
    </row>
    <row r="684" spans="1:12" s="2" customFormat="1" ht="15">
      <c r="A684" s="6"/>
      <c r="B684" s="120"/>
      <c r="C684" s="166" t="s">
        <v>247</v>
      </c>
      <c r="D684" s="20"/>
      <c r="E684" s="20"/>
      <c r="F684" s="213"/>
      <c r="G684" s="20"/>
      <c r="H684" s="20"/>
      <c r="I684" s="213"/>
      <c r="J684" s="20"/>
      <c r="K684" s="213"/>
      <c r="L684" s="240"/>
    </row>
    <row r="685" spans="1:12">
      <c r="B685" s="82"/>
      <c r="C685" s="112"/>
      <c r="D685" s="25"/>
      <c r="E685" s="25"/>
      <c r="F685" s="214"/>
      <c r="G685" s="25"/>
      <c r="H685" s="25"/>
      <c r="I685" s="214"/>
      <c r="J685" s="25"/>
      <c r="K685" s="214"/>
      <c r="L685" s="240"/>
    </row>
    <row r="686" spans="1:12" ht="15">
      <c r="B686" s="85">
        <v>411200</v>
      </c>
      <c r="C686" s="86" t="s">
        <v>166</v>
      </c>
      <c r="D686" s="237">
        <f>SUM(D687:D687)</f>
        <v>200</v>
      </c>
      <c r="E686" s="237">
        <f>SUM(E687:E687)</f>
        <v>0</v>
      </c>
      <c r="F686" s="238">
        <f t="shared" si="38"/>
        <v>0</v>
      </c>
      <c r="G686" s="237">
        <f>SUM(G687:G687)</f>
        <v>0</v>
      </c>
      <c r="H686" s="237">
        <f>SUM(H687:H687)</f>
        <v>200</v>
      </c>
      <c r="I686" s="238">
        <f t="shared" si="40"/>
        <v>100</v>
      </c>
      <c r="J686" s="237">
        <f>SUM(J687:J687)</f>
        <v>200</v>
      </c>
      <c r="K686" s="238">
        <f t="shared" si="37"/>
        <v>100</v>
      </c>
      <c r="L686" s="240"/>
    </row>
    <row r="687" spans="1:12">
      <c r="B687" s="87">
        <v>411200</v>
      </c>
      <c r="C687" s="23" t="s">
        <v>406</v>
      </c>
      <c r="D687" s="242">
        <v>200</v>
      </c>
      <c r="E687" s="242">
        <v>0</v>
      </c>
      <c r="F687" s="248">
        <f t="shared" si="38"/>
        <v>0</v>
      </c>
      <c r="G687" s="242">
        <f>H687-D687</f>
        <v>0</v>
      </c>
      <c r="H687" s="242">
        <v>200</v>
      </c>
      <c r="I687" s="248">
        <f t="shared" si="40"/>
        <v>100</v>
      </c>
      <c r="J687" s="242">
        <v>200</v>
      </c>
      <c r="K687" s="248">
        <f t="shared" si="37"/>
        <v>100</v>
      </c>
      <c r="L687" s="240"/>
    </row>
    <row r="688" spans="1:12" ht="15">
      <c r="B688" s="85">
        <v>412000</v>
      </c>
      <c r="C688" s="86" t="s">
        <v>126</v>
      </c>
      <c r="D688" s="237">
        <f>SUM(D689:D695)</f>
        <v>11750</v>
      </c>
      <c r="E688" s="237">
        <f>SUM(E689:E695)</f>
        <v>4735</v>
      </c>
      <c r="F688" s="238">
        <f t="shared" si="38"/>
        <v>40.297872340425535</v>
      </c>
      <c r="G688" s="237">
        <f>SUM(G689:G695)</f>
        <v>0</v>
      </c>
      <c r="H688" s="237">
        <f>SUM(H689:H695)</f>
        <v>11750</v>
      </c>
      <c r="I688" s="238">
        <f t="shared" si="40"/>
        <v>100</v>
      </c>
      <c r="J688" s="237">
        <f>SUM(J689:J695)</f>
        <v>12850</v>
      </c>
      <c r="K688" s="238">
        <f t="shared" si="37"/>
        <v>109.36170212765957</v>
      </c>
      <c r="L688" s="240"/>
    </row>
    <row r="689" spans="1:12">
      <c r="B689" s="87">
        <v>412200</v>
      </c>
      <c r="C689" s="23" t="s">
        <v>128</v>
      </c>
      <c r="D689" s="242">
        <v>4500</v>
      </c>
      <c r="E689" s="242">
        <v>1764</v>
      </c>
      <c r="F689" s="248">
        <f t="shared" si="38"/>
        <v>39.200000000000003</v>
      </c>
      <c r="G689" s="242">
        <f t="shared" ref="G689:G695" si="41">H689-D689</f>
        <v>0</v>
      </c>
      <c r="H689" s="242">
        <v>4500</v>
      </c>
      <c r="I689" s="248">
        <f t="shared" si="40"/>
        <v>100</v>
      </c>
      <c r="J689" s="242">
        <v>5500</v>
      </c>
      <c r="K689" s="248">
        <f t="shared" si="37"/>
        <v>122.22222222222223</v>
      </c>
      <c r="L689" s="240"/>
    </row>
    <row r="690" spans="1:12">
      <c r="B690" s="87">
        <v>412200</v>
      </c>
      <c r="C690" s="23" t="s">
        <v>223</v>
      </c>
      <c r="D690" s="242">
        <v>2500</v>
      </c>
      <c r="E690" s="242">
        <v>1087</v>
      </c>
      <c r="F690" s="248">
        <f t="shared" si="38"/>
        <v>43.480000000000004</v>
      </c>
      <c r="G690" s="242">
        <f t="shared" si="41"/>
        <v>0</v>
      </c>
      <c r="H690" s="242">
        <v>2500</v>
      </c>
      <c r="I690" s="248">
        <f t="shared" si="40"/>
        <v>100</v>
      </c>
      <c r="J690" s="242">
        <v>2500</v>
      </c>
      <c r="K690" s="248">
        <f t="shared" si="37"/>
        <v>100</v>
      </c>
      <c r="L690" s="240"/>
    </row>
    <row r="691" spans="1:12">
      <c r="B691" s="87">
        <v>412300</v>
      </c>
      <c r="C691" s="23" t="s">
        <v>135</v>
      </c>
      <c r="D691" s="242">
        <v>800</v>
      </c>
      <c r="E691" s="242">
        <v>69</v>
      </c>
      <c r="F691" s="248">
        <f t="shared" si="38"/>
        <v>8.625</v>
      </c>
      <c r="G691" s="242">
        <f t="shared" si="41"/>
        <v>0</v>
      </c>
      <c r="H691" s="242">
        <v>800</v>
      </c>
      <c r="I691" s="248">
        <f t="shared" si="40"/>
        <v>100</v>
      </c>
      <c r="J691" s="242">
        <v>800</v>
      </c>
      <c r="K691" s="248">
        <f t="shared" si="37"/>
        <v>100</v>
      </c>
      <c r="L691" s="240"/>
    </row>
    <row r="692" spans="1:12">
      <c r="B692" s="87">
        <v>412500</v>
      </c>
      <c r="C692" s="23" t="s">
        <v>136</v>
      </c>
      <c r="D692" s="242">
        <v>350</v>
      </c>
      <c r="E692" s="242">
        <v>64</v>
      </c>
      <c r="F692" s="248">
        <f t="shared" si="38"/>
        <v>18.285714285714285</v>
      </c>
      <c r="G692" s="242">
        <f t="shared" si="41"/>
        <v>0</v>
      </c>
      <c r="H692" s="242">
        <v>350</v>
      </c>
      <c r="I692" s="248">
        <f t="shared" si="40"/>
        <v>100</v>
      </c>
      <c r="J692" s="242">
        <v>350</v>
      </c>
      <c r="K692" s="248">
        <f t="shared" si="37"/>
        <v>100</v>
      </c>
      <c r="L692" s="240"/>
    </row>
    <row r="693" spans="1:12">
      <c r="B693" s="87">
        <v>412600</v>
      </c>
      <c r="C693" s="23" t="s">
        <v>244</v>
      </c>
      <c r="D693" s="242">
        <v>300</v>
      </c>
      <c r="E693" s="242">
        <v>120</v>
      </c>
      <c r="F693" s="248">
        <f t="shared" si="38"/>
        <v>40</v>
      </c>
      <c r="G693" s="242">
        <f t="shared" si="41"/>
        <v>0</v>
      </c>
      <c r="H693" s="242">
        <v>300</v>
      </c>
      <c r="I693" s="248">
        <f t="shared" si="40"/>
        <v>100</v>
      </c>
      <c r="J693" s="242">
        <v>300</v>
      </c>
      <c r="K693" s="248">
        <f t="shared" si="37"/>
        <v>100</v>
      </c>
      <c r="L693" s="240"/>
    </row>
    <row r="694" spans="1:12">
      <c r="B694" s="87">
        <v>412700</v>
      </c>
      <c r="C694" s="23" t="s">
        <v>310</v>
      </c>
      <c r="D694" s="242">
        <v>300</v>
      </c>
      <c r="E694" s="242">
        <v>60</v>
      </c>
      <c r="F694" s="248">
        <f t="shared" si="38"/>
        <v>20</v>
      </c>
      <c r="G694" s="242">
        <f t="shared" si="41"/>
        <v>0</v>
      </c>
      <c r="H694" s="242">
        <v>300</v>
      </c>
      <c r="I694" s="248">
        <f t="shared" si="40"/>
        <v>100</v>
      </c>
      <c r="J694" s="242">
        <v>300</v>
      </c>
      <c r="K694" s="248">
        <f t="shared" si="37"/>
        <v>100</v>
      </c>
      <c r="L694" s="240"/>
    </row>
    <row r="695" spans="1:12">
      <c r="B695" s="87">
        <v>412900</v>
      </c>
      <c r="C695" s="23" t="s">
        <v>308</v>
      </c>
      <c r="D695" s="260">
        <v>3000</v>
      </c>
      <c r="E695" s="260">
        <v>1571</v>
      </c>
      <c r="F695" s="261">
        <f t="shared" si="38"/>
        <v>52.36666666666666</v>
      </c>
      <c r="G695" s="260">
        <f t="shared" si="41"/>
        <v>0</v>
      </c>
      <c r="H695" s="260">
        <v>3000</v>
      </c>
      <c r="I695" s="261">
        <f t="shared" si="40"/>
        <v>100</v>
      </c>
      <c r="J695" s="260">
        <v>3100</v>
      </c>
      <c r="K695" s="261">
        <f t="shared" si="37"/>
        <v>103.33333333333334</v>
      </c>
      <c r="L695" s="240"/>
    </row>
    <row r="696" spans="1:12" ht="15">
      <c r="B696" s="85"/>
      <c r="C696" s="86"/>
      <c r="D696" s="242"/>
      <c r="E696" s="242"/>
      <c r="F696" s="248"/>
      <c r="G696" s="242"/>
      <c r="H696" s="242"/>
      <c r="I696" s="248"/>
      <c r="J696" s="242"/>
      <c r="K696" s="248"/>
      <c r="L696" s="240"/>
    </row>
    <row r="697" spans="1:12" ht="15">
      <c r="B697" s="85">
        <v>511000</v>
      </c>
      <c r="C697" s="32" t="s">
        <v>279</v>
      </c>
      <c r="D697" s="237">
        <f>SUM(D698:D699)</f>
        <v>2300</v>
      </c>
      <c r="E697" s="237">
        <f>SUM(E698:E699)</f>
        <v>0</v>
      </c>
      <c r="F697" s="238">
        <f t="shared" si="38"/>
        <v>0</v>
      </c>
      <c r="G697" s="237">
        <f>SUM(G698:G699)</f>
        <v>0</v>
      </c>
      <c r="H697" s="237">
        <f>SUM(H698:H699)</f>
        <v>2300</v>
      </c>
      <c r="I697" s="238">
        <f t="shared" si="40"/>
        <v>100</v>
      </c>
      <c r="J697" s="237">
        <f>SUM(J698:J699)</f>
        <v>2500</v>
      </c>
      <c r="K697" s="238">
        <f t="shared" si="37"/>
        <v>108.69565217391303</v>
      </c>
      <c r="L697" s="240"/>
    </row>
    <row r="698" spans="1:12">
      <c r="B698" s="88">
        <v>511200</v>
      </c>
      <c r="C698" s="26" t="s">
        <v>435</v>
      </c>
      <c r="D698" s="25">
        <v>500</v>
      </c>
      <c r="E698" s="25">
        <v>0</v>
      </c>
      <c r="F698" s="214">
        <f t="shared" si="38"/>
        <v>0</v>
      </c>
      <c r="G698" s="25">
        <f>H698-D698</f>
        <v>0</v>
      </c>
      <c r="H698" s="25">
        <v>500</v>
      </c>
      <c r="I698" s="214">
        <f t="shared" si="40"/>
        <v>100</v>
      </c>
      <c r="J698" s="25">
        <v>500</v>
      </c>
      <c r="K698" s="214">
        <f t="shared" si="37"/>
        <v>100</v>
      </c>
      <c r="L698" s="240"/>
    </row>
    <row r="699" spans="1:12">
      <c r="B699" s="87">
        <v>511300</v>
      </c>
      <c r="C699" s="26" t="s">
        <v>434</v>
      </c>
      <c r="D699" s="242">
        <v>1800</v>
      </c>
      <c r="E699" s="242">
        <v>0</v>
      </c>
      <c r="F699" s="248">
        <f t="shared" si="38"/>
        <v>0</v>
      </c>
      <c r="G699" s="242">
        <f>H699-D699</f>
        <v>0</v>
      </c>
      <c r="H699" s="242">
        <v>1800</v>
      </c>
      <c r="I699" s="248">
        <f t="shared" si="40"/>
        <v>100</v>
      </c>
      <c r="J699" s="242">
        <v>2000</v>
      </c>
      <c r="K699" s="248">
        <f t="shared" si="37"/>
        <v>111.11111111111111</v>
      </c>
      <c r="L699" s="240"/>
    </row>
    <row r="700" spans="1:12">
      <c r="B700" s="87"/>
      <c r="C700" s="52"/>
      <c r="D700" s="259"/>
      <c r="E700" s="259"/>
      <c r="F700" s="248"/>
      <c r="G700" s="259"/>
      <c r="H700" s="259"/>
      <c r="I700" s="248"/>
      <c r="J700" s="259"/>
      <c r="K700" s="248"/>
      <c r="L700" s="240"/>
    </row>
    <row r="701" spans="1:12" ht="15">
      <c r="B701" s="91"/>
      <c r="C701" s="92" t="s">
        <v>248</v>
      </c>
      <c r="D701" s="262">
        <f>D686+D688+D697</f>
        <v>14250</v>
      </c>
      <c r="E701" s="262">
        <f>E686+E688+E697</f>
        <v>4735</v>
      </c>
      <c r="F701" s="263">
        <f t="shared" si="38"/>
        <v>33.228070175438596</v>
      </c>
      <c r="G701" s="262">
        <f>G686+G688+G697</f>
        <v>0</v>
      </c>
      <c r="H701" s="262">
        <f>H686+H688+H697</f>
        <v>14250</v>
      </c>
      <c r="I701" s="263">
        <f t="shared" si="40"/>
        <v>100</v>
      </c>
      <c r="J701" s="262">
        <f>J686+J688+J697</f>
        <v>15550</v>
      </c>
      <c r="K701" s="263">
        <f t="shared" si="37"/>
        <v>109.12280701754386</v>
      </c>
      <c r="L701" s="240"/>
    </row>
    <row r="702" spans="1:12">
      <c r="B702" s="121"/>
      <c r="C702" s="23"/>
      <c r="D702" s="242"/>
      <c r="E702" s="242"/>
      <c r="F702" s="248"/>
      <c r="G702" s="242"/>
      <c r="H702" s="242"/>
      <c r="I702" s="248"/>
      <c r="J702" s="242"/>
      <c r="K702" s="248"/>
      <c r="L702" s="240"/>
    </row>
    <row r="703" spans="1:12" ht="15">
      <c r="B703" s="122"/>
      <c r="C703" s="123" t="s">
        <v>333</v>
      </c>
      <c r="D703" s="242"/>
      <c r="E703" s="242"/>
      <c r="F703" s="248"/>
      <c r="G703" s="242"/>
      <c r="H703" s="242"/>
      <c r="I703" s="248"/>
      <c r="J703" s="242"/>
      <c r="K703" s="248"/>
      <c r="L703" s="240"/>
    </row>
    <row r="704" spans="1:12" s="168" customFormat="1">
      <c r="A704" s="5"/>
      <c r="B704" s="171"/>
      <c r="C704" s="44" t="s">
        <v>249</v>
      </c>
      <c r="D704" s="20"/>
      <c r="E704" s="20"/>
      <c r="F704" s="213"/>
      <c r="G704" s="20"/>
      <c r="H704" s="20"/>
      <c r="I704" s="213"/>
      <c r="J704" s="20"/>
      <c r="K704" s="213"/>
      <c r="L704" s="240"/>
    </row>
    <row r="705" spans="2:12">
      <c r="B705" s="87"/>
      <c r="C705" s="23"/>
      <c r="D705" s="242"/>
      <c r="E705" s="242"/>
      <c r="F705" s="248"/>
      <c r="G705" s="242"/>
      <c r="H705" s="242"/>
      <c r="I705" s="248"/>
      <c r="J705" s="242"/>
      <c r="K705" s="248"/>
      <c r="L705" s="240"/>
    </row>
    <row r="706" spans="2:12" ht="15">
      <c r="B706" s="85">
        <v>412000</v>
      </c>
      <c r="C706" s="86" t="s">
        <v>126</v>
      </c>
      <c r="D706" s="237">
        <f>SUM(D707:D708)</f>
        <v>7000</v>
      </c>
      <c r="E706" s="237">
        <f>SUM(E707:E708)</f>
        <v>2584</v>
      </c>
      <c r="F706" s="238">
        <f t="shared" si="38"/>
        <v>36.914285714285718</v>
      </c>
      <c r="G706" s="237">
        <f>SUM(G707:G708)</f>
        <v>0</v>
      </c>
      <c r="H706" s="237">
        <f>SUM(H707:H708)</f>
        <v>7000</v>
      </c>
      <c r="I706" s="238">
        <f t="shared" si="40"/>
        <v>100</v>
      </c>
      <c r="J706" s="237">
        <f>SUM(J707:J708)</f>
        <v>7000</v>
      </c>
      <c r="K706" s="238">
        <f t="shared" si="37"/>
        <v>100</v>
      </c>
      <c r="L706" s="240"/>
    </row>
    <row r="707" spans="2:12">
      <c r="B707" s="87">
        <v>412200</v>
      </c>
      <c r="C707" s="23" t="s">
        <v>355</v>
      </c>
      <c r="D707" s="242">
        <v>2000</v>
      </c>
      <c r="E707" s="242">
        <v>465</v>
      </c>
      <c r="F707" s="248">
        <f t="shared" si="38"/>
        <v>23.25</v>
      </c>
      <c r="G707" s="242">
        <f>H707-D707</f>
        <v>0</v>
      </c>
      <c r="H707" s="242">
        <v>2000</v>
      </c>
      <c r="I707" s="248">
        <f t="shared" si="40"/>
        <v>100</v>
      </c>
      <c r="J707" s="242">
        <v>2000</v>
      </c>
      <c r="K707" s="248">
        <f t="shared" si="37"/>
        <v>100</v>
      </c>
      <c r="L707" s="240"/>
    </row>
    <row r="708" spans="2:12">
      <c r="B708" s="87">
        <v>412500</v>
      </c>
      <c r="C708" s="23" t="s">
        <v>319</v>
      </c>
      <c r="D708" s="242">
        <v>5000</v>
      </c>
      <c r="E708" s="242">
        <v>2119</v>
      </c>
      <c r="F708" s="248">
        <f t="shared" si="38"/>
        <v>42.38</v>
      </c>
      <c r="G708" s="242">
        <f>H708-D708</f>
        <v>0</v>
      </c>
      <c r="H708" s="242">
        <v>5000</v>
      </c>
      <c r="I708" s="248">
        <f t="shared" si="40"/>
        <v>100</v>
      </c>
      <c r="J708" s="242">
        <v>5000</v>
      </c>
      <c r="K708" s="248">
        <f t="shared" si="37"/>
        <v>100</v>
      </c>
      <c r="L708" s="240"/>
    </row>
    <row r="709" spans="2:12">
      <c r="B709" s="87"/>
      <c r="C709" s="23"/>
      <c r="D709" s="242"/>
      <c r="E709" s="242"/>
      <c r="F709" s="248"/>
      <c r="G709" s="242"/>
      <c r="H709" s="242"/>
      <c r="I709" s="248"/>
      <c r="J709" s="242"/>
      <c r="K709" s="248"/>
      <c r="L709" s="240"/>
    </row>
    <row r="710" spans="2:12">
      <c r="B710" s="87"/>
      <c r="C710" s="23"/>
      <c r="D710" s="242"/>
      <c r="E710" s="242"/>
      <c r="F710" s="248"/>
      <c r="G710" s="242"/>
      <c r="H710" s="242"/>
      <c r="I710" s="248"/>
      <c r="J710" s="242"/>
      <c r="K710" s="248"/>
      <c r="L710" s="240"/>
    </row>
    <row r="711" spans="2:12" ht="15">
      <c r="B711" s="91"/>
      <c r="C711" s="92" t="s">
        <v>250</v>
      </c>
      <c r="D711" s="262">
        <f>D706</f>
        <v>7000</v>
      </c>
      <c r="E711" s="262">
        <f>E706</f>
        <v>2584</v>
      </c>
      <c r="F711" s="263">
        <f t="shared" si="38"/>
        <v>36.914285714285718</v>
      </c>
      <c r="G711" s="262">
        <f>G706</f>
        <v>0</v>
      </c>
      <c r="H711" s="262">
        <f>H706</f>
        <v>7000</v>
      </c>
      <c r="I711" s="263">
        <f t="shared" si="40"/>
        <v>100</v>
      </c>
      <c r="J711" s="262">
        <f>J706</f>
        <v>7000</v>
      </c>
      <c r="K711" s="263">
        <f t="shared" si="37"/>
        <v>100</v>
      </c>
      <c r="L711" s="240"/>
    </row>
    <row r="712" spans="2:12" ht="15">
      <c r="B712" s="124"/>
      <c r="C712" s="125"/>
      <c r="D712" s="265"/>
      <c r="E712" s="265"/>
      <c r="F712" s="266"/>
      <c r="G712" s="265"/>
      <c r="H712" s="265"/>
      <c r="I712" s="266"/>
      <c r="J712" s="265"/>
      <c r="K712" s="266"/>
      <c r="L712" s="240"/>
    </row>
    <row r="713" spans="2:12" ht="15">
      <c r="B713" s="126"/>
      <c r="C713" s="127" t="s">
        <v>251</v>
      </c>
      <c r="D713" s="262">
        <f>D344+D352+D364+D433+D467+D542+D579+D593+D630+D658+D681+D701+D711</f>
        <v>4837000</v>
      </c>
      <c r="E713" s="262">
        <f>E344+E352+E364+E433+E467+E542+E579+E593+E630+E658+E681+E701+E711</f>
        <v>2366126</v>
      </c>
      <c r="F713" s="263">
        <f t="shared" si="38"/>
        <v>48.91722141823444</v>
      </c>
      <c r="G713" s="262">
        <f>G344+G352+G364+G433+G467+G542+G579+G593+G630+G658+G681+G701+G711</f>
        <v>528000</v>
      </c>
      <c r="H713" s="262">
        <f>H344+H352+H364+H433+H467+H542+H579+H593+H630+H658+H681+H701+H711</f>
        <v>5365000</v>
      </c>
      <c r="I713" s="263">
        <f t="shared" si="40"/>
        <v>110.91585693611744</v>
      </c>
      <c r="J713" s="262">
        <f>J344+J352+J364+J433+J467+J542+J579+J593+J630+J658+J681+J701+J711</f>
        <v>5065000</v>
      </c>
      <c r="K713" s="263">
        <f t="shared" ref="K713:K757" si="42">J713/D713*100</f>
        <v>104.71366549514161</v>
      </c>
      <c r="L713" s="240"/>
    </row>
    <row r="714" spans="2:12" ht="12.75" customHeight="1">
      <c r="B714" s="66"/>
      <c r="C714" s="180"/>
      <c r="D714" s="255"/>
      <c r="E714" s="255"/>
      <c r="F714" s="256"/>
      <c r="G714" s="255"/>
      <c r="H714" s="255"/>
      <c r="I714" s="256"/>
      <c r="K714" s="256"/>
      <c r="L714" s="240"/>
    </row>
    <row r="715" spans="2:12" ht="12.75" customHeight="1">
      <c r="B715" s="15"/>
      <c r="C715" s="211"/>
      <c r="D715" s="259"/>
      <c r="E715" s="259"/>
      <c r="F715" s="248"/>
      <c r="G715" s="259"/>
      <c r="H715" s="259"/>
      <c r="I715" s="248"/>
      <c r="K715" s="248"/>
      <c r="L715" s="240"/>
    </row>
    <row r="716" spans="2:12" ht="16.5" customHeight="1">
      <c r="B716" s="15"/>
      <c r="C716" s="22" t="s">
        <v>335</v>
      </c>
      <c r="D716" s="259"/>
      <c r="E716" s="259"/>
      <c r="F716" s="248"/>
      <c r="G716" s="259"/>
      <c r="H716" s="259"/>
      <c r="I716" s="248"/>
      <c r="K716" s="248"/>
      <c r="L716" s="240"/>
    </row>
    <row r="717" spans="2:12" ht="20.25" customHeight="1">
      <c r="B717" s="78" t="s">
        <v>334</v>
      </c>
      <c r="C717" s="22" t="s">
        <v>336</v>
      </c>
      <c r="D717" s="176"/>
      <c r="E717" s="176"/>
      <c r="F717" s="231"/>
      <c r="G717" s="176"/>
      <c r="H717" s="176"/>
      <c r="I717" s="231"/>
      <c r="K717" s="231"/>
      <c r="L717" s="240"/>
    </row>
    <row r="718" spans="2:12" ht="20.25" customHeight="1">
      <c r="B718" s="209"/>
      <c r="C718" s="28" t="s">
        <v>463</v>
      </c>
      <c r="D718" s="210"/>
      <c r="E718" s="210"/>
      <c r="F718" s="232"/>
      <c r="G718" s="210"/>
      <c r="H718" s="210"/>
      <c r="I718" s="232"/>
      <c r="J718" s="210"/>
      <c r="K718" s="232"/>
      <c r="L718" s="240"/>
    </row>
    <row r="719" spans="2:12" ht="14.25" customHeight="1">
      <c r="B719" s="66"/>
      <c r="C719" s="79"/>
      <c r="D719" s="145"/>
      <c r="E719" s="145"/>
      <c r="F719" s="233"/>
      <c r="G719" s="145"/>
      <c r="H719" s="145"/>
      <c r="I719" s="233"/>
      <c r="J719" s="145"/>
      <c r="K719" s="233"/>
      <c r="L719" s="240"/>
    </row>
    <row r="720" spans="2:12" ht="16.5" customHeight="1">
      <c r="B720" s="129" t="s">
        <v>254</v>
      </c>
      <c r="C720" s="130" t="s">
        <v>255</v>
      </c>
      <c r="D720" s="25">
        <f>D344+D372+D407+D415+D419+D425+D480+D481+D518+D519+D525+D559+D584+D585+D711+D438+D454+D458</f>
        <v>1978250</v>
      </c>
      <c r="E720" s="25">
        <v>923380</v>
      </c>
      <c r="F720" s="214">
        <f t="shared" ref="F720:F732" si="43">E720/D720*100</f>
        <v>46.676608113231396</v>
      </c>
      <c r="G720" s="242">
        <f t="shared" ref="G720:G730" si="44">H720-D720</f>
        <v>37000</v>
      </c>
      <c r="H720" s="25">
        <f>H344+H372+H407+H415+H419+H425+H480+H481+H518+H519+H525+H559+H584+H585+H711+H438+H454+H458+H460+H462</f>
        <v>2015250</v>
      </c>
      <c r="I720" s="214">
        <f t="shared" si="40"/>
        <v>101.87033994692278</v>
      </c>
      <c r="J720" s="25">
        <f>J344+J372+J407+J415+J419+J425+J480+J481+J518+J519+J525+J559+J584+J585+J711+J438+J454+J458+J460+J462</f>
        <v>2058800</v>
      </c>
      <c r="K720" s="214">
        <f t="shared" si="42"/>
        <v>104.07178061417919</v>
      </c>
      <c r="L720" s="240"/>
    </row>
    <row r="721" spans="2:12" ht="17.25" customHeight="1">
      <c r="B721" s="88" t="s">
        <v>256</v>
      </c>
      <c r="C721" s="130" t="s">
        <v>257</v>
      </c>
      <c r="D721" s="25">
        <v>0</v>
      </c>
      <c r="E721" s="25">
        <v>0</v>
      </c>
      <c r="F721" s="214"/>
      <c r="G721" s="242">
        <f t="shared" si="44"/>
        <v>0</v>
      </c>
      <c r="H721" s="25">
        <v>0</v>
      </c>
      <c r="I721" s="214"/>
      <c r="J721" s="25">
        <v>0</v>
      </c>
      <c r="K721" s="214"/>
      <c r="L721" s="240"/>
    </row>
    <row r="722" spans="2:12" ht="17.25" customHeight="1">
      <c r="B722" s="88" t="s">
        <v>258</v>
      </c>
      <c r="C722" s="130" t="s">
        <v>259</v>
      </c>
      <c r="D722" s="25">
        <f>D364+D518</f>
        <v>28000</v>
      </c>
      <c r="E722" s="25">
        <v>128379</v>
      </c>
      <c r="F722" s="214">
        <f t="shared" si="43"/>
        <v>458.49642857142851</v>
      </c>
      <c r="G722" s="242">
        <f t="shared" si="44"/>
        <v>87500</v>
      </c>
      <c r="H722" s="25">
        <f>H364+H517+H515</f>
        <v>115500</v>
      </c>
      <c r="I722" s="214">
        <f t="shared" si="40"/>
        <v>412.5</v>
      </c>
      <c r="J722" s="25">
        <f>J364+J517+J515</f>
        <v>33000</v>
      </c>
      <c r="K722" s="214">
        <f t="shared" si="42"/>
        <v>117.85714285714286</v>
      </c>
      <c r="L722" s="240"/>
    </row>
    <row r="723" spans="2:12" ht="16.5" customHeight="1">
      <c r="B723" s="88" t="s">
        <v>260</v>
      </c>
      <c r="C723" s="130" t="s">
        <v>261</v>
      </c>
      <c r="D723" s="25">
        <f>D486+D513+D522+D523+D524+D533+D534</f>
        <v>154500</v>
      </c>
      <c r="E723" s="25">
        <v>58773</v>
      </c>
      <c r="F723" s="214">
        <f t="shared" si="43"/>
        <v>38.040776699029131</v>
      </c>
      <c r="G723" s="242">
        <f t="shared" si="44"/>
        <v>-5200</v>
      </c>
      <c r="H723" s="25">
        <f>H486+H513+H522+H523+H524+H533+H534</f>
        <v>149300</v>
      </c>
      <c r="I723" s="214">
        <f t="shared" si="40"/>
        <v>96.63430420711974</v>
      </c>
      <c r="J723" s="25">
        <f>J486+J513+J522+J523+J524+J533+J534</f>
        <v>150500</v>
      </c>
      <c r="K723" s="214">
        <f t="shared" si="42"/>
        <v>97.411003236245946</v>
      </c>
      <c r="L723" s="240"/>
    </row>
    <row r="724" spans="2:12" ht="13.5" customHeight="1">
      <c r="B724" s="88" t="s">
        <v>262</v>
      </c>
      <c r="C724" s="130" t="s">
        <v>263</v>
      </c>
      <c r="D724" s="25">
        <f>D556</f>
        <v>95000</v>
      </c>
      <c r="E724" s="25">
        <v>64717</v>
      </c>
      <c r="F724" s="214">
        <f t="shared" si="43"/>
        <v>68.123157894736835</v>
      </c>
      <c r="G724" s="242">
        <f t="shared" si="44"/>
        <v>7100</v>
      </c>
      <c r="H724" s="25">
        <f>H556+H549</f>
        <v>102100</v>
      </c>
      <c r="I724" s="214">
        <f t="shared" si="40"/>
        <v>107.47368421052632</v>
      </c>
      <c r="J724" s="25">
        <f>J556+J549</f>
        <v>102500</v>
      </c>
      <c r="K724" s="214">
        <f t="shared" si="42"/>
        <v>107.89473684210526</v>
      </c>
      <c r="L724" s="240"/>
    </row>
    <row r="725" spans="2:12" ht="14.25" customHeight="1">
      <c r="B725" s="88" t="s">
        <v>264</v>
      </c>
      <c r="C725" s="130" t="s">
        <v>265</v>
      </c>
      <c r="D725" s="25">
        <v>594500</v>
      </c>
      <c r="E725" s="25">
        <v>261895</v>
      </c>
      <c r="F725" s="214">
        <f t="shared" si="43"/>
        <v>44.052985702270817</v>
      </c>
      <c r="G725" s="242">
        <f t="shared" si="44"/>
        <v>341500</v>
      </c>
      <c r="H725" s="25">
        <v>936000</v>
      </c>
      <c r="I725" s="214">
        <f t="shared" si="40"/>
        <v>157.44322960470984</v>
      </c>
      <c r="J725" s="25">
        <v>660450</v>
      </c>
      <c r="K725" s="214">
        <f t="shared" si="42"/>
        <v>111.09335576114381</v>
      </c>
      <c r="L725" s="240"/>
    </row>
    <row r="726" spans="2:12" ht="14.25" customHeight="1">
      <c r="B726" s="88" t="s">
        <v>266</v>
      </c>
      <c r="C726" s="130" t="s">
        <v>267</v>
      </c>
      <c r="D726" s="25">
        <f>D504+D475</f>
        <v>64200</v>
      </c>
      <c r="E726" s="25">
        <v>16101</v>
      </c>
      <c r="F726" s="214">
        <f t="shared" si="43"/>
        <v>25.079439252336449</v>
      </c>
      <c r="G726" s="242">
        <f t="shared" si="44"/>
        <v>-20000</v>
      </c>
      <c r="H726" s="25">
        <f>H504+H475</f>
        <v>44200</v>
      </c>
      <c r="I726" s="214">
        <f t="shared" si="40"/>
        <v>68.847352024922117</v>
      </c>
      <c r="J726" s="25">
        <f>J504+J475</f>
        <v>62200</v>
      </c>
      <c r="K726" s="214">
        <f t="shared" si="42"/>
        <v>96.884735202492209</v>
      </c>
      <c r="L726" s="240"/>
    </row>
    <row r="727" spans="2:12" ht="15" customHeight="1">
      <c r="B727" s="88" t="s">
        <v>268</v>
      </c>
      <c r="C727" s="130" t="s">
        <v>269</v>
      </c>
      <c r="D727" s="25">
        <f>D493+D494+D495+D505+D508+D509+D510+D511+D514+D701</f>
        <v>174250</v>
      </c>
      <c r="E727" s="25">
        <v>60164</v>
      </c>
      <c r="F727" s="214">
        <f t="shared" si="43"/>
        <v>34.527403156384509</v>
      </c>
      <c r="G727" s="242">
        <f t="shared" si="44"/>
        <v>17500</v>
      </c>
      <c r="H727" s="25">
        <f>H493+H494+H495+H505+H508+H509+H510+H511+H514+H701+H496</f>
        <v>191750</v>
      </c>
      <c r="I727" s="214">
        <f t="shared" si="40"/>
        <v>110.04304160688665</v>
      </c>
      <c r="J727" s="25">
        <f>J493+J494+J495+J505+J508+J509+J510+J511+J514+J701+J496</f>
        <v>193050</v>
      </c>
      <c r="K727" s="214">
        <f t="shared" si="42"/>
        <v>110.78909612625539</v>
      </c>
      <c r="L727" s="240"/>
    </row>
    <row r="728" spans="2:12" ht="15" customHeight="1">
      <c r="B728" s="88" t="s">
        <v>270</v>
      </c>
      <c r="C728" s="130" t="s">
        <v>271</v>
      </c>
      <c r="D728" s="25">
        <f>D506+D507+D530+D531+D532+D681+D636+D640+D645+D654</f>
        <v>404500</v>
      </c>
      <c r="E728" s="25">
        <v>218521</v>
      </c>
      <c r="F728" s="214">
        <f t="shared" si="43"/>
        <v>54.022496909765138</v>
      </c>
      <c r="G728" s="242">
        <f t="shared" si="44"/>
        <v>37400</v>
      </c>
      <c r="H728" s="25">
        <f>H506+H507+H530+H531+H532+H681+H636+H640+H645+H654+H643</f>
        <v>441900</v>
      </c>
      <c r="I728" s="214">
        <f t="shared" si="40"/>
        <v>109.2459826946848</v>
      </c>
      <c r="J728" s="25">
        <f>J506+J507+J530+J531+J532+J681+J636+J640+J645+J654+J643</f>
        <v>417800</v>
      </c>
      <c r="K728" s="214">
        <f t="shared" si="42"/>
        <v>103.28800988875156</v>
      </c>
      <c r="L728" s="240"/>
    </row>
    <row r="729" spans="2:12" ht="15" customHeight="1">
      <c r="B729" s="88" t="s">
        <v>272</v>
      </c>
      <c r="C729" s="130" t="s">
        <v>273</v>
      </c>
      <c r="D729" s="25">
        <f>D352+D409+D490+D491+D492+D497+D498+D499+D500+D501+D502+D516+D520+D521+D535+D536+D537+D630+D503</f>
        <v>969300</v>
      </c>
      <c r="E729" s="25">
        <v>478529</v>
      </c>
      <c r="F729" s="214">
        <f t="shared" si="43"/>
        <v>49.368513360156811</v>
      </c>
      <c r="G729" s="242">
        <f t="shared" si="44"/>
        <v>36400</v>
      </c>
      <c r="H729" s="25">
        <f>H352+H409+H490+H491+H492+H497+H498+H499+H500+H501+H502+H516+H520+H521+H535+H536+H537+H630+H503</f>
        <v>1005700</v>
      </c>
      <c r="I729" s="214">
        <f t="shared" si="40"/>
        <v>103.75528732074693</v>
      </c>
      <c r="J729" s="25">
        <f>J352+J409+J490+J491+J492+J497+J498+J499+J500+J501+J502+J516+J520+J521+J535+J536+J537+J630+J503</f>
        <v>1016200</v>
      </c>
      <c r="K729" s="214">
        <f t="shared" si="42"/>
        <v>104.8385432786547</v>
      </c>
      <c r="L729" s="240"/>
    </row>
    <row r="730" spans="2:12" ht="15" customHeight="1">
      <c r="B730" s="88"/>
      <c r="C730" s="130" t="s">
        <v>275</v>
      </c>
      <c r="D730" s="25">
        <f>D586+D587+D591+D464+D656+D589</f>
        <v>307500</v>
      </c>
      <c r="E730" s="25">
        <f>E586+E587+E591+E464+E656+E589</f>
        <v>152025</v>
      </c>
      <c r="F730" s="214">
        <f t="shared" si="43"/>
        <v>49.439024390243901</v>
      </c>
      <c r="G730" s="242">
        <f t="shared" si="44"/>
        <v>28800</v>
      </c>
      <c r="H730" s="25">
        <f>H586+H587+H591+H464+H656+H589</f>
        <v>336300</v>
      </c>
      <c r="I730" s="214">
        <f t="shared" si="40"/>
        <v>109.36585365853659</v>
      </c>
      <c r="J730" s="25">
        <f>J586+J587+J591+J464+J656+J589</f>
        <v>340500</v>
      </c>
      <c r="K730" s="214">
        <f t="shared" si="42"/>
        <v>110.73170731707319</v>
      </c>
      <c r="L730" s="240"/>
    </row>
    <row r="731" spans="2:12" ht="17.25" customHeight="1">
      <c r="B731" s="200"/>
      <c r="C731" s="201"/>
      <c r="D731" s="53"/>
      <c r="E731" s="53"/>
      <c r="F731" s="224"/>
      <c r="G731" s="53"/>
      <c r="H731" s="53"/>
      <c r="I731" s="224"/>
      <c r="J731" s="53"/>
      <c r="K731" s="224"/>
      <c r="L731" s="240"/>
    </row>
    <row r="732" spans="2:12" ht="15.75" customHeight="1">
      <c r="B732" s="131"/>
      <c r="C732" s="100" t="s">
        <v>274</v>
      </c>
      <c r="D732" s="101">
        <f>SUM(D720:D730)</f>
        <v>4770000</v>
      </c>
      <c r="E732" s="101">
        <f>SUM(E720:E730)</f>
        <v>2362484</v>
      </c>
      <c r="F732" s="230">
        <f t="shared" si="43"/>
        <v>49.527966457023062</v>
      </c>
      <c r="G732" s="101">
        <f>SUM(G720:G730)</f>
        <v>568000</v>
      </c>
      <c r="H732" s="101">
        <f>SUM(H720:H730)</f>
        <v>5338000</v>
      </c>
      <c r="I732" s="230">
        <f t="shared" si="40"/>
        <v>111.90775681341718</v>
      </c>
      <c r="J732" s="101">
        <f>SUM(J720:J730)</f>
        <v>5035000</v>
      </c>
      <c r="K732" s="230">
        <f t="shared" si="42"/>
        <v>105.55555555555556</v>
      </c>
      <c r="L732" s="240"/>
    </row>
    <row r="733" spans="2:12" ht="12.75" customHeight="1">
      <c r="B733" s="66"/>
      <c r="C733" s="178"/>
      <c r="D733" s="255"/>
      <c r="E733" s="255"/>
      <c r="F733" s="256"/>
      <c r="G733" s="255"/>
      <c r="H733" s="255"/>
      <c r="I733" s="256"/>
      <c r="J733" s="255"/>
      <c r="K733" s="256"/>
      <c r="L733" s="240"/>
    </row>
    <row r="734" spans="2:12" ht="19.5" customHeight="1">
      <c r="B734" s="209"/>
      <c r="C734" s="28" t="s">
        <v>464</v>
      </c>
      <c r="D734" s="210"/>
      <c r="E734" s="210"/>
      <c r="F734" s="232"/>
      <c r="G734" s="210"/>
      <c r="H734" s="210"/>
      <c r="I734" s="232"/>
      <c r="J734" s="210"/>
      <c r="K734" s="232"/>
      <c r="L734" s="240"/>
    </row>
    <row r="735" spans="2:12" ht="12.75" customHeight="1">
      <c r="B735" s="66"/>
      <c r="C735" s="79"/>
      <c r="D735" s="145"/>
      <c r="E735" s="145"/>
      <c r="F735" s="233"/>
      <c r="G735" s="145"/>
      <c r="H735" s="145"/>
      <c r="I735" s="233"/>
      <c r="J735" s="145"/>
      <c r="K735" s="233"/>
      <c r="L735" s="240"/>
    </row>
    <row r="736" spans="2:12" ht="15.75" customHeight="1">
      <c r="B736" s="129" t="s">
        <v>465</v>
      </c>
      <c r="C736" s="130" t="s">
        <v>467</v>
      </c>
      <c r="D736" s="25">
        <f>D720+D721+D722+D723+D724+D725+D496+D729</f>
        <v>3834550</v>
      </c>
      <c r="E736" s="25">
        <v>1611555</v>
      </c>
      <c r="F736" s="214">
        <f t="shared" ref="F736:F757" si="45">E736/D736*100</f>
        <v>42.027226141268201</v>
      </c>
      <c r="G736" s="25">
        <f>G720+G721+G722+G723+G724+G725+G496+G729</f>
        <v>494300</v>
      </c>
      <c r="H736" s="25">
        <f>H720+H721+H722+H723+H724+H725+H496+H729</f>
        <v>4328850</v>
      </c>
      <c r="I736" s="214">
        <f t="shared" ref="I736:I757" si="46">H736/D736*100</f>
        <v>112.89069121539686</v>
      </c>
      <c r="J736" s="25">
        <f>J720+J721+J722+J723+J724+J725+J496+J729</f>
        <v>4031450</v>
      </c>
      <c r="K736" s="214">
        <f t="shared" si="42"/>
        <v>105.13489196907069</v>
      </c>
      <c r="L736" s="240"/>
    </row>
    <row r="737" spans="2:12" ht="15" customHeight="1">
      <c r="B737" s="88" t="s">
        <v>466</v>
      </c>
      <c r="C737" s="130" t="s">
        <v>468</v>
      </c>
      <c r="D737" s="25">
        <f>D726+D727-D496+D728</f>
        <v>627950</v>
      </c>
      <c r="E737" s="25">
        <v>598808</v>
      </c>
      <c r="F737" s="214">
        <f t="shared" si="45"/>
        <v>95.359184648459276</v>
      </c>
      <c r="G737" s="25">
        <f>G726+G727-G496+G728</f>
        <v>44900</v>
      </c>
      <c r="H737" s="25">
        <f>H726+H727-H496+H728</f>
        <v>672850</v>
      </c>
      <c r="I737" s="214">
        <f t="shared" si="46"/>
        <v>107.15025081614777</v>
      </c>
      <c r="J737" s="25">
        <f>J726+J727-J496+J728</f>
        <v>663050</v>
      </c>
      <c r="K737" s="214">
        <f t="shared" si="42"/>
        <v>105.58961700772353</v>
      </c>
      <c r="L737" s="240"/>
    </row>
    <row r="738" spans="2:12" ht="12.75" customHeight="1">
      <c r="B738" s="15"/>
      <c r="C738" s="26"/>
      <c r="D738" s="259"/>
      <c r="E738" s="259"/>
      <c r="F738" s="248"/>
      <c r="G738" s="259"/>
      <c r="H738" s="259"/>
      <c r="I738" s="248"/>
      <c r="J738" s="259"/>
      <c r="K738" s="248"/>
      <c r="L738" s="240"/>
    </row>
    <row r="739" spans="2:12" ht="12.75" customHeight="1">
      <c r="B739" s="131"/>
      <c r="C739" s="100" t="s">
        <v>469</v>
      </c>
      <c r="D739" s="101">
        <f>D736+D737</f>
        <v>4462500</v>
      </c>
      <c r="E739" s="101">
        <f>E736+E737</f>
        <v>2210363</v>
      </c>
      <c r="F739" s="230">
        <f t="shared" si="45"/>
        <v>49.531943977591034</v>
      </c>
      <c r="G739" s="101">
        <f>G736+G737</f>
        <v>539200</v>
      </c>
      <c r="H739" s="101">
        <f>H736+H737</f>
        <v>5001700</v>
      </c>
      <c r="I739" s="230">
        <f t="shared" si="46"/>
        <v>112.08291316526611</v>
      </c>
      <c r="J739" s="101">
        <f>J736+J737</f>
        <v>4694500</v>
      </c>
      <c r="K739" s="230">
        <f t="shared" si="42"/>
        <v>105.19887955182072</v>
      </c>
      <c r="L739" s="240"/>
    </row>
    <row r="740" spans="2:12" ht="1.5" customHeight="1">
      <c r="B740" s="15"/>
      <c r="C740" s="26"/>
      <c r="D740" s="259"/>
      <c r="E740" s="259"/>
      <c r="F740" s="248" t="e">
        <f t="shared" si="45"/>
        <v>#DIV/0!</v>
      </c>
      <c r="G740" s="259"/>
      <c r="H740" s="259"/>
      <c r="I740" s="248" t="e">
        <f t="shared" si="46"/>
        <v>#DIV/0!</v>
      </c>
      <c r="J740" s="259"/>
      <c r="K740" s="248" t="e">
        <f t="shared" si="42"/>
        <v>#DIV/0!</v>
      </c>
      <c r="L740" s="240"/>
    </row>
    <row r="741" spans="2:12" ht="12.75" customHeight="1">
      <c r="B741" s="15"/>
      <c r="C741" s="26"/>
      <c r="D741" s="242"/>
      <c r="E741" s="242"/>
      <c r="F741" s="248"/>
      <c r="G741" s="242"/>
      <c r="H741" s="242"/>
      <c r="I741" s="248"/>
      <c r="J741" s="242"/>
      <c r="K741" s="248"/>
      <c r="L741" s="240"/>
    </row>
    <row r="742" spans="2:12" ht="4.5" customHeight="1">
      <c r="B742" s="15"/>
      <c r="C742" s="26"/>
      <c r="D742" s="259"/>
      <c r="E742" s="259"/>
      <c r="F742" s="248"/>
      <c r="G742" s="259"/>
      <c r="H742" s="259"/>
      <c r="I742" s="248"/>
      <c r="J742" s="259"/>
      <c r="K742" s="248"/>
      <c r="L742" s="240"/>
    </row>
    <row r="743" spans="2:12" ht="12.75" customHeight="1">
      <c r="B743" s="15"/>
      <c r="C743" s="26"/>
      <c r="D743" s="259"/>
      <c r="E743" s="259"/>
      <c r="F743" s="248"/>
      <c r="G743" s="259"/>
      <c r="H743" s="259"/>
      <c r="I743" s="248"/>
      <c r="J743" s="259"/>
      <c r="K743" s="248"/>
      <c r="L743" s="240"/>
    </row>
    <row r="744" spans="2:12" ht="15">
      <c r="B744" s="173"/>
      <c r="C744" s="22" t="s">
        <v>337</v>
      </c>
      <c r="D744" s="176"/>
      <c r="E744" s="176"/>
      <c r="F744" s="231"/>
      <c r="G744" s="176"/>
      <c r="H744" s="176"/>
      <c r="I744" s="231"/>
      <c r="J744" s="176"/>
      <c r="K744" s="231"/>
      <c r="L744" s="240"/>
    </row>
    <row r="745" spans="2:12" ht="15">
      <c r="B745" s="132"/>
      <c r="C745" s="179"/>
      <c r="D745" s="175"/>
      <c r="E745" s="175"/>
      <c r="F745" s="234"/>
      <c r="G745" s="175"/>
      <c r="H745" s="175"/>
      <c r="I745" s="234"/>
      <c r="J745" s="175"/>
      <c r="K745" s="234"/>
      <c r="L745" s="240"/>
    </row>
    <row r="746" spans="2:12">
      <c r="B746" s="177">
        <v>1</v>
      </c>
      <c r="C746" s="133" t="s">
        <v>276</v>
      </c>
      <c r="D746" s="134">
        <f>D8</f>
        <v>4770000</v>
      </c>
      <c r="E746" s="134">
        <f>E8</f>
        <v>2166912</v>
      </c>
      <c r="F746" s="233">
        <f t="shared" si="45"/>
        <v>45.427924528301887</v>
      </c>
      <c r="G746" s="134">
        <f>G8</f>
        <v>563000</v>
      </c>
      <c r="H746" s="134">
        <f>H8</f>
        <v>5333000</v>
      </c>
      <c r="I746" s="233">
        <f t="shared" si="46"/>
        <v>111.80293501048217</v>
      </c>
      <c r="J746" s="134">
        <f>J8</f>
        <v>5030000</v>
      </c>
      <c r="K746" s="233">
        <f t="shared" si="42"/>
        <v>105.45073375262055</v>
      </c>
      <c r="L746" s="240"/>
    </row>
    <row r="747" spans="2:12" ht="13.5" customHeight="1">
      <c r="B747" s="129">
        <f>B746+1</f>
        <v>2</v>
      </c>
      <c r="C747" s="130" t="s">
        <v>277</v>
      </c>
      <c r="D747" s="25">
        <f>D49</f>
        <v>67000</v>
      </c>
      <c r="E747" s="25">
        <f>E49</f>
        <v>3742</v>
      </c>
      <c r="F747" s="214">
        <f t="shared" si="45"/>
        <v>5.585074626865671</v>
      </c>
      <c r="G747" s="25">
        <f>G49</f>
        <v>-40000</v>
      </c>
      <c r="H747" s="25">
        <f>H49</f>
        <v>27000</v>
      </c>
      <c r="I747" s="214">
        <f t="shared" si="46"/>
        <v>40.298507462686565</v>
      </c>
      <c r="J747" s="25">
        <f>J49</f>
        <v>30000</v>
      </c>
      <c r="K747" s="214">
        <f t="shared" si="42"/>
        <v>44.776119402985074</v>
      </c>
      <c r="L747" s="240"/>
    </row>
    <row r="748" spans="2:12" ht="13.5" customHeight="1">
      <c r="B748" s="135">
        <v>3</v>
      </c>
      <c r="C748" s="130" t="s">
        <v>343</v>
      </c>
      <c r="D748" s="25">
        <f>D64</f>
        <v>0</v>
      </c>
      <c r="E748" s="25">
        <f>E64</f>
        <v>0</v>
      </c>
      <c r="F748" s="214"/>
      <c r="G748" s="25">
        <f>G64</f>
        <v>0</v>
      </c>
      <c r="H748" s="25">
        <f>H64</f>
        <v>0</v>
      </c>
      <c r="I748" s="214"/>
      <c r="J748" s="25">
        <f>J64</f>
        <v>0</v>
      </c>
      <c r="K748" s="214"/>
      <c r="L748" s="240"/>
    </row>
    <row r="749" spans="2:12">
      <c r="B749" s="135">
        <v>4</v>
      </c>
      <c r="C749" s="130" t="s">
        <v>81</v>
      </c>
      <c r="D749" s="25">
        <f>D71</f>
        <v>0</v>
      </c>
      <c r="E749" s="25">
        <f>E71</f>
        <v>0</v>
      </c>
      <c r="F749" s="214"/>
      <c r="G749" s="25">
        <f>G71</f>
        <v>0</v>
      </c>
      <c r="H749" s="25">
        <f>H71</f>
        <v>0</v>
      </c>
      <c r="I749" s="214"/>
      <c r="J749" s="25">
        <f>J71</f>
        <v>0</v>
      </c>
      <c r="K749" s="214"/>
      <c r="L749" s="240"/>
    </row>
    <row r="750" spans="2:12">
      <c r="B750" s="135">
        <v>5</v>
      </c>
      <c r="C750" s="130" t="s">
        <v>377</v>
      </c>
      <c r="D750" s="25">
        <v>0</v>
      </c>
      <c r="E750" s="25">
        <f>E78</f>
        <v>3149</v>
      </c>
      <c r="F750" s="214"/>
      <c r="G750" s="25">
        <f>G305</f>
        <v>5000</v>
      </c>
      <c r="H750" s="25">
        <f>H305</f>
        <v>5000</v>
      </c>
      <c r="I750" s="214"/>
      <c r="J750" s="25">
        <f>J305</f>
        <v>5000</v>
      </c>
      <c r="K750" s="214"/>
      <c r="L750" s="240"/>
    </row>
    <row r="751" spans="2:12">
      <c r="B751" s="136">
        <v>6</v>
      </c>
      <c r="C751" s="137" t="s">
        <v>356</v>
      </c>
      <c r="D751" s="29">
        <f>D746+D747+D749</f>
        <v>4837000</v>
      </c>
      <c r="E751" s="29">
        <f>E746+E747+E749+E750</f>
        <v>2173803</v>
      </c>
      <c r="F751" s="215">
        <f t="shared" si="45"/>
        <v>44.941141203225136</v>
      </c>
      <c r="G751" s="29">
        <f>G746+G747+G749+G750</f>
        <v>528000</v>
      </c>
      <c r="H751" s="29">
        <f>H746+H747+H749+H750</f>
        <v>5365000</v>
      </c>
      <c r="I751" s="215">
        <f t="shared" si="46"/>
        <v>110.91585693611744</v>
      </c>
      <c r="J751" s="29">
        <f>J746+J747+J749+J750</f>
        <v>5065000</v>
      </c>
      <c r="K751" s="215">
        <f t="shared" si="42"/>
        <v>104.71366549514161</v>
      </c>
      <c r="L751" s="240"/>
    </row>
    <row r="752" spans="2:12" ht="15.75" customHeight="1">
      <c r="B752" s="135">
        <v>7</v>
      </c>
      <c r="C752" s="130" t="s">
        <v>278</v>
      </c>
      <c r="D752" s="25">
        <f>D215</f>
        <v>4082200</v>
      </c>
      <c r="E752" s="25">
        <f>E215</f>
        <v>1953777</v>
      </c>
      <c r="F752" s="214">
        <f t="shared" si="45"/>
        <v>47.860883837146631</v>
      </c>
      <c r="G752" s="25">
        <f>G215</f>
        <v>228200</v>
      </c>
      <c r="H752" s="25">
        <f>H215</f>
        <v>4310400</v>
      </c>
      <c r="I752" s="214">
        <f t="shared" si="46"/>
        <v>105.59012297290677</v>
      </c>
      <c r="J752" s="25">
        <f>J215</f>
        <v>4226550</v>
      </c>
      <c r="K752" s="214">
        <f t="shared" si="42"/>
        <v>103.53608348439568</v>
      </c>
      <c r="L752" s="240"/>
    </row>
    <row r="753" spans="1:12">
      <c r="B753" s="135">
        <f>B752+1</f>
        <v>8</v>
      </c>
      <c r="C753" s="130" t="s">
        <v>279</v>
      </c>
      <c r="D753" s="25">
        <f>D52</f>
        <v>447300</v>
      </c>
      <c r="E753" s="25">
        <f>E52</f>
        <v>260324</v>
      </c>
      <c r="F753" s="214">
        <f t="shared" si="45"/>
        <v>58.198971607422308</v>
      </c>
      <c r="G753" s="25">
        <f>G52</f>
        <v>271000</v>
      </c>
      <c r="H753" s="25">
        <f>H52</f>
        <v>718300</v>
      </c>
      <c r="I753" s="214">
        <f t="shared" si="46"/>
        <v>160.58573664207466</v>
      </c>
      <c r="J753" s="25">
        <f>J52</f>
        <v>497950</v>
      </c>
      <c r="K753" s="214">
        <f t="shared" si="42"/>
        <v>111.32349653476415</v>
      </c>
      <c r="L753" s="240"/>
    </row>
    <row r="754" spans="1:12">
      <c r="B754" s="135">
        <v>9</v>
      </c>
      <c r="C754" s="130" t="s">
        <v>288</v>
      </c>
      <c r="D754" s="25">
        <f>D285</f>
        <v>0</v>
      </c>
      <c r="E754" s="25">
        <f>E285</f>
        <v>0</v>
      </c>
      <c r="F754" s="214"/>
      <c r="G754" s="25">
        <f>G285</f>
        <v>0</v>
      </c>
      <c r="H754" s="25">
        <f>H285</f>
        <v>0</v>
      </c>
      <c r="I754" s="214"/>
      <c r="J754" s="25">
        <f>J285</f>
        <v>0</v>
      </c>
      <c r="K754" s="214"/>
      <c r="L754" s="240"/>
    </row>
    <row r="755" spans="1:12">
      <c r="B755" s="135">
        <v>10</v>
      </c>
      <c r="C755" s="130" t="s">
        <v>19</v>
      </c>
      <c r="D755" s="25">
        <f>D299</f>
        <v>256500</v>
      </c>
      <c r="E755" s="25">
        <f>E299</f>
        <v>123514</v>
      </c>
      <c r="F755" s="214">
        <f t="shared" si="45"/>
        <v>48.153606237816767</v>
      </c>
      <c r="G755" s="25">
        <f>G299</f>
        <v>22100</v>
      </c>
      <c r="H755" s="25">
        <f>H299</f>
        <v>278600</v>
      </c>
      <c r="I755" s="214">
        <f t="shared" si="46"/>
        <v>108.61598440545809</v>
      </c>
      <c r="J755" s="25">
        <f>J299</f>
        <v>284500</v>
      </c>
      <c r="K755" s="214">
        <f t="shared" si="42"/>
        <v>110.91617933723197</v>
      </c>
      <c r="L755" s="240"/>
    </row>
    <row r="756" spans="1:12">
      <c r="B756" s="135">
        <v>11</v>
      </c>
      <c r="C756" s="130" t="s">
        <v>380</v>
      </c>
      <c r="D756" s="25">
        <f>D308</f>
        <v>51000</v>
      </c>
      <c r="E756" s="25">
        <f>E308</f>
        <v>28511</v>
      </c>
      <c r="F756" s="214">
        <f t="shared" si="45"/>
        <v>55.903921568627446</v>
      </c>
      <c r="G756" s="25">
        <f>G308</f>
        <v>6700</v>
      </c>
      <c r="H756" s="25">
        <f>H308</f>
        <v>57700</v>
      </c>
      <c r="I756" s="214">
        <f t="shared" si="46"/>
        <v>113.13725490196079</v>
      </c>
      <c r="J756" s="25">
        <f>J308</f>
        <v>56000</v>
      </c>
      <c r="K756" s="214">
        <f t="shared" si="42"/>
        <v>109.80392156862746</v>
      </c>
      <c r="L756" s="240"/>
    </row>
    <row r="757" spans="1:12">
      <c r="B757" s="136">
        <v>12</v>
      </c>
      <c r="C757" s="137" t="s">
        <v>462</v>
      </c>
      <c r="D757" s="29">
        <f>SUM(D752:D756)</f>
        <v>4837000</v>
      </c>
      <c r="E757" s="29">
        <f>SUM(E752:E756)</f>
        <v>2366126</v>
      </c>
      <c r="F757" s="215">
        <f t="shared" si="45"/>
        <v>48.91722141823444</v>
      </c>
      <c r="G757" s="29">
        <f>SUM(G752:G756)</f>
        <v>528000</v>
      </c>
      <c r="H757" s="29">
        <f>SUM(H752:H756)</f>
        <v>5365000</v>
      </c>
      <c r="I757" s="215">
        <f t="shared" si="46"/>
        <v>110.91585693611744</v>
      </c>
      <c r="J757" s="29">
        <f>SUM(J752:J756)</f>
        <v>5065000</v>
      </c>
      <c r="K757" s="215">
        <f t="shared" si="42"/>
        <v>104.71366549514161</v>
      </c>
      <c r="L757" s="240"/>
    </row>
    <row r="758" spans="1:12" ht="34.5" customHeight="1">
      <c r="B758" s="138">
        <v>13</v>
      </c>
      <c r="C758" s="139" t="s">
        <v>346</v>
      </c>
      <c r="D758" s="101">
        <f>D751-D757</f>
        <v>0</v>
      </c>
      <c r="E758" s="101">
        <f>E751-E757</f>
        <v>-192323</v>
      </c>
      <c r="F758" s="101"/>
      <c r="G758" s="101">
        <f>G751-G757</f>
        <v>0</v>
      </c>
      <c r="H758" s="101">
        <f>H751-H757</f>
        <v>0</v>
      </c>
      <c r="I758" s="101"/>
      <c r="J758" s="101">
        <f>J751-J757</f>
        <v>0</v>
      </c>
      <c r="K758" s="101"/>
      <c r="L758" s="240"/>
    </row>
    <row r="759" spans="1:12">
      <c r="C759" s="7"/>
    </row>
    <row r="760" spans="1:12">
      <c r="B760" s="4" t="s">
        <v>417</v>
      </c>
      <c r="C760" s="7"/>
    </row>
    <row r="761" spans="1:12" ht="15">
      <c r="B761" s="4" t="s">
        <v>418</v>
      </c>
      <c r="C761" s="7"/>
      <c r="D761" s="212"/>
      <c r="E761" s="212"/>
      <c r="F761" s="212"/>
      <c r="J761" s="212"/>
      <c r="K761" s="212" t="s">
        <v>477</v>
      </c>
      <c r="L761" s="212"/>
    </row>
    <row r="762" spans="1:12" ht="15">
      <c r="C762" s="7"/>
      <c r="D762" s="212"/>
      <c r="E762" s="212"/>
      <c r="F762" s="212"/>
      <c r="J762" s="212"/>
      <c r="K762" s="212" t="s">
        <v>478</v>
      </c>
      <c r="L762" s="212"/>
    </row>
    <row r="763" spans="1:12" ht="18.75">
      <c r="A763" s="268"/>
      <c r="B763" s="205" t="s">
        <v>497</v>
      </c>
      <c r="C763" s="188"/>
      <c r="D763" s="160"/>
      <c r="E763" s="160"/>
      <c r="F763" s="160"/>
      <c r="G763" s="160"/>
      <c r="H763" s="160"/>
      <c r="I763" s="160"/>
      <c r="K763" s="160"/>
    </row>
    <row r="764" spans="1:12" ht="18.75">
      <c r="A764" s="268"/>
      <c r="B764" s="205" t="s">
        <v>499</v>
      </c>
      <c r="C764" s="188"/>
      <c r="D764" s="160"/>
      <c r="E764" s="160"/>
      <c r="F764" s="160"/>
      <c r="G764" s="160"/>
      <c r="H764" s="160"/>
      <c r="I764" s="160"/>
      <c r="K764" s="160"/>
    </row>
    <row r="765" spans="1:12" ht="18.75">
      <c r="A765" s="186"/>
      <c r="B765" s="160"/>
      <c r="C765" s="160"/>
      <c r="D765" s="160"/>
      <c r="E765" s="160"/>
      <c r="F765" s="160"/>
      <c r="G765" s="160"/>
      <c r="H765" s="160"/>
      <c r="I765" s="160"/>
      <c r="K765" s="160"/>
    </row>
    <row r="766" spans="1:12" ht="18.75">
      <c r="A766" s="158"/>
      <c r="B766" s="160"/>
      <c r="C766" s="160"/>
      <c r="D766" s="160"/>
      <c r="E766" s="160"/>
      <c r="F766" s="160"/>
      <c r="G766" s="160"/>
      <c r="H766" s="160"/>
      <c r="I766" s="160"/>
      <c r="K766" s="160"/>
    </row>
    <row r="767" spans="1:12" ht="18.75">
      <c r="A767" s="158"/>
      <c r="B767" s="160"/>
      <c r="C767" s="160"/>
      <c r="D767" s="160"/>
      <c r="E767" s="160"/>
      <c r="F767" s="160"/>
      <c r="G767" s="160"/>
      <c r="H767" s="160"/>
      <c r="I767" s="160"/>
      <c r="K767" s="160"/>
    </row>
    <row r="768" spans="1:12" ht="18.75">
      <c r="A768" s="158"/>
      <c r="B768" s="160" t="s">
        <v>295</v>
      </c>
      <c r="C768" s="160"/>
      <c r="D768" s="160"/>
      <c r="E768" s="160"/>
      <c r="F768" s="160"/>
      <c r="G768" s="160"/>
      <c r="H768" s="160"/>
      <c r="I768" s="160"/>
      <c r="K768" s="160"/>
    </row>
    <row r="769" spans="1:11" ht="18.75">
      <c r="A769" s="158"/>
      <c r="B769" s="160"/>
      <c r="C769" s="160"/>
      <c r="D769" s="160"/>
      <c r="E769" s="160"/>
      <c r="F769" s="160"/>
      <c r="G769" s="160"/>
      <c r="H769" s="160"/>
      <c r="I769" s="160"/>
      <c r="K769" s="160"/>
    </row>
    <row r="770" spans="1:11" ht="18.75">
      <c r="A770" s="158"/>
      <c r="B770" s="159" t="s">
        <v>296</v>
      </c>
      <c r="C770" s="161"/>
      <c r="D770" s="267"/>
      <c r="E770" s="267"/>
      <c r="F770" s="267"/>
      <c r="G770" s="267"/>
      <c r="H770" s="267"/>
      <c r="I770" s="267"/>
      <c r="K770" s="267"/>
    </row>
    <row r="771" spans="1:11" ht="18.75">
      <c r="A771" s="158"/>
      <c r="B771" s="159"/>
      <c r="C771" s="161"/>
      <c r="D771" s="160"/>
      <c r="E771" s="160"/>
      <c r="F771" s="160"/>
      <c r="G771" s="160"/>
      <c r="H771" s="160"/>
      <c r="I771" s="160"/>
      <c r="K771" s="160"/>
    </row>
    <row r="772" spans="1:11" ht="15">
      <c r="B772" s="140"/>
      <c r="C772" s="6"/>
      <c r="D772" s="141"/>
      <c r="E772" s="141"/>
      <c r="F772" s="141"/>
      <c r="G772" s="141"/>
      <c r="H772" s="141"/>
      <c r="I772" s="141"/>
      <c r="K772" s="141"/>
    </row>
    <row r="773" spans="1:11" ht="15">
      <c r="B773" s="143"/>
      <c r="C773" s="7"/>
      <c r="D773" s="142"/>
      <c r="E773" s="142"/>
      <c r="F773" s="142"/>
      <c r="G773" s="142"/>
      <c r="H773" s="142"/>
      <c r="I773" s="142"/>
      <c r="K773" s="142"/>
    </row>
    <row r="774" spans="1:11">
      <c r="C774" s="7"/>
    </row>
    <row r="775" spans="1:11">
      <c r="C775" s="7"/>
    </row>
    <row r="776" spans="1:11">
      <c r="C776" s="7"/>
    </row>
    <row r="777" spans="1:11">
      <c r="C777" s="7"/>
    </row>
  </sheetData>
  <phoneticPr fontId="0" type="noConversion"/>
  <pageMargins left="0" right="0" top="0.59055118110236227" bottom="0.59055118110236227" header="0.27559055118110237" footer="0.19685039370078741"/>
  <pageSetup paperSize="9" scale="68" orientation="portrait" r:id="rId1"/>
  <headerFooter alignWithMargins="0">
    <oddFooter>Page &amp;P</oddFooter>
  </headerFooter>
  <rowBreaks count="6" manualBreakCount="6">
    <brk id="60" max="11" man="1"/>
    <brk id="313" max="11" man="1"/>
    <brk id="381" max="11" man="1"/>
    <brk id="446" max="11" man="1"/>
    <brk id="510" max="11" man="1"/>
    <brk id="575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1. Opsti dio budzeta</vt:lpstr>
      <vt:lpstr>'1. Opsti dio budzeta'!Print_Area</vt:lpstr>
      <vt:lpstr>'1. Opsti dio budzeta'!Print_Titles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winxp</dc:creator>
  <cp:lastModifiedBy>ljiljanas</cp:lastModifiedBy>
  <cp:lastPrinted>2018-11-09T06:11:26Z</cp:lastPrinted>
  <dcterms:created xsi:type="dcterms:W3CDTF">2006-09-18T21:18:19Z</dcterms:created>
  <dcterms:modified xsi:type="dcterms:W3CDTF">2018-11-09T06:12:18Z</dcterms:modified>
</cp:coreProperties>
</file>